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elly.mccamley\Desktop\Product Owner\GDO Templates\"/>
    </mc:Choice>
  </mc:AlternateContent>
  <xr:revisionPtr revIDLastSave="0" documentId="8_{AB7DD07A-C2DD-4991-9C91-B9F3D683EF37}" xr6:coauthVersionLast="45" xr6:coauthVersionMax="45" xr10:uidLastSave="{00000000-0000-0000-0000-000000000000}"/>
  <bookViews>
    <workbookView xWindow="-110" yWindow="-110" windowWidth="19420" windowHeight="10420" tabRatio="866" xr2:uid="{00000000-000D-0000-FFFF-FFFF00000000}"/>
  </bookViews>
  <sheets>
    <sheet name="Sales Manager Statistics" sheetId="9" r:id="rId1"/>
    <sheet name="Sales Rep Statistics" sheetId="12" r:id="rId2"/>
    <sheet name="Open Opportunities by Stage" sheetId="2" r:id="rId3"/>
    <sheet name="Stage Based Aggregation" sheetId="13" state="hidden" r:id="rId4"/>
    <sheet name="Opportunities" sheetId="14" state="hidden" r:id="rId5"/>
    <sheet name="Tasks" sheetId="16" state="hidden" r:id="rId6"/>
    <sheet name="Leads" sheetId="15" state="hidden" r:id="rId7"/>
    <sheet name="Manager Map" sheetId="17" state="hidden" r:id="rId8"/>
    <sheet name="Activity Details" sheetId="5" state="hidden" r:id="rId9"/>
    <sheet name="Leads By Owner" sheetId="6" state="hidden" r:id="rId10"/>
    <sheet name="Opps - By Owner, By Stage" sheetId="8" state="hidden" r:id="rId11"/>
  </sheets>
  <definedNames>
    <definedName name="StageAmount" localSheetId="1">#REF!</definedName>
    <definedName name="StageAmou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3" l="1"/>
  <c r="E3" i="13"/>
  <c r="F3" i="13"/>
  <c r="G3" i="13"/>
  <c r="H3" i="13"/>
  <c r="I3" i="13"/>
  <c r="J3" i="13"/>
  <c r="K3" i="13"/>
  <c r="L3" i="13"/>
  <c r="D4" i="13"/>
  <c r="E4" i="13"/>
  <c r="F4" i="13"/>
  <c r="G4" i="13"/>
  <c r="H4" i="13"/>
  <c r="I4" i="13"/>
  <c r="J4" i="13"/>
  <c r="K4" i="13"/>
  <c r="L4" i="13"/>
  <c r="D5" i="13"/>
  <c r="E5" i="13"/>
  <c r="F5" i="13"/>
  <c r="G5" i="13"/>
  <c r="H5" i="13"/>
  <c r="I5" i="13"/>
  <c r="J5" i="13"/>
  <c r="K5" i="13"/>
  <c r="L5" i="13"/>
  <c r="D6" i="13"/>
  <c r="E6" i="13"/>
  <c r="F6" i="13"/>
  <c r="G6" i="13"/>
  <c r="H6" i="13"/>
  <c r="I6" i="13"/>
  <c r="J6" i="13"/>
  <c r="K6" i="13"/>
  <c r="L6" i="13"/>
  <c r="D9" i="13"/>
  <c r="E9" i="13"/>
  <c r="F9" i="13"/>
  <c r="G9" i="13"/>
  <c r="H9" i="13"/>
  <c r="I9" i="13"/>
  <c r="J9" i="13"/>
  <c r="K9" i="13"/>
  <c r="L9" i="13"/>
  <c r="D10" i="13"/>
  <c r="E10" i="13"/>
  <c r="F10" i="13"/>
  <c r="G10" i="13"/>
  <c r="H10" i="13"/>
  <c r="I10" i="13"/>
  <c r="J10" i="13"/>
  <c r="K10" i="13"/>
  <c r="L10" i="13"/>
  <c r="D11" i="13"/>
  <c r="E11" i="13"/>
  <c r="F11" i="13"/>
  <c r="G11" i="13"/>
  <c r="H11" i="13"/>
  <c r="I11" i="13"/>
  <c r="J11" i="13"/>
  <c r="K11" i="13"/>
  <c r="L11" i="13"/>
  <c r="D12" i="13"/>
  <c r="E12" i="13"/>
  <c r="F12" i="13"/>
  <c r="G12" i="13"/>
  <c r="H12" i="13"/>
  <c r="I12" i="13"/>
  <c r="J12" i="13"/>
  <c r="K12" i="13"/>
  <c r="L12" i="13"/>
  <c r="D15" i="13"/>
  <c r="E15" i="13"/>
  <c r="F15" i="13"/>
  <c r="G15" i="13"/>
  <c r="H15" i="13"/>
  <c r="I15" i="13"/>
  <c r="J15" i="13"/>
  <c r="K15" i="13"/>
  <c r="L15" i="13"/>
  <c r="D16" i="13"/>
  <c r="E16" i="13"/>
  <c r="F16" i="13"/>
  <c r="G16" i="13"/>
  <c r="H16" i="13"/>
  <c r="I16" i="13"/>
  <c r="J16" i="13"/>
  <c r="K16" i="13"/>
  <c r="L16" i="13"/>
  <c r="D17" i="13"/>
  <c r="E17" i="13"/>
  <c r="F17" i="13"/>
  <c r="G17" i="13"/>
  <c r="H17" i="13"/>
  <c r="I17" i="13"/>
  <c r="J17" i="13"/>
  <c r="K17" i="13"/>
  <c r="L17" i="13"/>
  <c r="D18" i="13"/>
  <c r="E18" i="13"/>
  <c r="F18" i="13"/>
  <c r="G18" i="13"/>
  <c r="H18" i="13"/>
  <c r="I18" i="13"/>
  <c r="J18" i="13"/>
  <c r="K18" i="13"/>
  <c r="L18" i="13"/>
  <c r="C4" i="13"/>
  <c r="C5" i="13"/>
  <c r="C6" i="13"/>
  <c r="C9" i="13"/>
  <c r="C10" i="13"/>
  <c r="C11" i="13"/>
  <c r="C12" i="13"/>
  <c r="C15" i="13"/>
  <c r="C16" i="13"/>
  <c r="C17" i="13"/>
  <c r="C18" i="13"/>
  <c r="C3" i="13"/>
  <c r="E16" i="12" l="1"/>
  <c r="E17" i="12"/>
  <c r="E18" i="12"/>
  <c r="E19" i="12"/>
  <c r="E10" i="12"/>
  <c r="E11" i="12"/>
  <c r="E12" i="12"/>
  <c r="E13" i="12"/>
  <c r="E4" i="12"/>
  <c r="E5" i="12"/>
  <c r="E6" i="12"/>
  <c r="E7" i="12"/>
  <c r="R4" i="13"/>
  <c r="R5" i="13"/>
  <c r="R6" i="13"/>
  <c r="R9" i="13"/>
  <c r="R10" i="13"/>
  <c r="R11" i="13"/>
  <c r="R12" i="13"/>
  <c r="R15" i="13"/>
  <c r="R16" i="13"/>
  <c r="R17" i="13"/>
  <c r="R18" i="13"/>
  <c r="R3" i="13"/>
  <c r="G4" i="12" s="1"/>
  <c r="E6" i="9" l="1"/>
  <c r="E5" i="9"/>
  <c r="E4" i="9"/>
  <c r="Q4" i="13"/>
  <c r="Q5" i="13"/>
  <c r="Q6" i="13"/>
  <c r="Q9" i="13"/>
  <c r="Q10" i="13"/>
  <c r="Q11" i="13"/>
  <c r="Q12" i="13"/>
  <c r="Q15" i="13"/>
  <c r="Q16" i="13"/>
  <c r="Q17" i="13"/>
  <c r="Q18" i="13"/>
  <c r="Q3" i="13"/>
  <c r="F4" i="12" s="1"/>
  <c r="N4" i="13"/>
  <c r="O4" i="13"/>
  <c r="N5" i="13"/>
  <c r="O5" i="13"/>
  <c r="N6" i="13"/>
  <c r="O6" i="13"/>
  <c r="N9" i="13"/>
  <c r="O9" i="13"/>
  <c r="N10" i="13"/>
  <c r="O10" i="13"/>
  <c r="N11" i="13"/>
  <c r="O11" i="13"/>
  <c r="N12" i="13"/>
  <c r="O12" i="13"/>
  <c r="N15" i="13"/>
  <c r="O15" i="13"/>
  <c r="N16" i="13"/>
  <c r="O16" i="13"/>
  <c r="N17" i="13"/>
  <c r="O17" i="13"/>
  <c r="N18" i="13"/>
  <c r="O18" i="13"/>
  <c r="O3" i="13"/>
  <c r="N3" i="13"/>
  <c r="B18" i="12" l="1"/>
  <c r="B9" i="2"/>
  <c r="B13" i="2"/>
  <c r="B25" i="2"/>
  <c r="B29" i="2"/>
  <c r="B33" i="2"/>
  <c r="B10" i="2"/>
  <c r="B14" i="2"/>
  <c r="B22" i="2"/>
  <c r="B26" i="2"/>
  <c r="B30" i="2"/>
  <c r="B34" i="2"/>
  <c r="B8" i="2"/>
  <c r="B12" i="2"/>
  <c r="B16" i="2"/>
  <c r="B20" i="2"/>
  <c r="B24" i="2"/>
  <c r="B28" i="2"/>
  <c r="B32" i="2"/>
  <c r="D5" i="12"/>
  <c r="D6" i="12"/>
  <c r="D7" i="12"/>
  <c r="B5" i="2"/>
  <c r="D11" i="12"/>
  <c r="D12" i="12"/>
  <c r="D13" i="12"/>
  <c r="B6" i="2"/>
  <c r="D18" i="12"/>
  <c r="D4" i="12"/>
  <c r="D4" i="9" s="1"/>
  <c r="C5" i="12"/>
  <c r="C6" i="12"/>
  <c r="C7" i="12"/>
  <c r="C10" i="12"/>
  <c r="C11" i="12"/>
  <c r="C12" i="12"/>
  <c r="C13" i="12"/>
  <c r="C16" i="12"/>
  <c r="C17" i="12"/>
  <c r="C18" i="12"/>
  <c r="C19" i="12"/>
  <c r="C4" i="12"/>
  <c r="B5" i="12"/>
  <c r="B10" i="12"/>
  <c r="B11" i="12"/>
  <c r="B12" i="12"/>
  <c r="B13" i="12"/>
  <c r="D16" i="12"/>
  <c r="D17" i="12"/>
  <c r="D19" i="12"/>
  <c r="B4" i="12"/>
  <c r="G13" i="12"/>
  <c r="F11" i="12"/>
  <c r="F12" i="12"/>
  <c r="G7" i="12"/>
  <c r="B11" i="2" l="1"/>
  <c r="B7" i="2"/>
  <c r="B23" i="2"/>
  <c r="B31" i="2"/>
  <c r="B27" i="2"/>
  <c r="C5" i="9"/>
  <c r="C6" i="9"/>
  <c r="C4" i="9"/>
  <c r="D6" i="9"/>
  <c r="B5" i="9"/>
  <c r="E29" i="2"/>
  <c r="E34" i="2"/>
  <c r="E30" i="2"/>
  <c r="E35" i="2"/>
  <c r="E33" i="2"/>
  <c r="B21" i="2"/>
  <c r="E32" i="2" s="1"/>
  <c r="B17" i="2"/>
  <c r="B15" i="2" s="1"/>
  <c r="B18" i="2"/>
  <c r="B17" i="12"/>
  <c r="B4" i="2"/>
  <c r="B3" i="2" s="1"/>
  <c r="D10" i="12"/>
  <c r="D5" i="9" s="1"/>
  <c r="B16" i="12"/>
  <c r="B19" i="12"/>
  <c r="F19" i="12"/>
  <c r="F18" i="12"/>
  <c r="F17" i="12"/>
  <c r="F16" i="12"/>
  <c r="F13" i="12"/>
  <c r="F10" i="12"/>
  <c r="F7" i="12"/>
  <c r="F6" i="12"/>
  <c r="F5" i="12"/>
  <c r="G18" i="12"/>
  <c r="G17" i="12"/>
  <c r="G5" i="12"/>
  <c r="G6" i="12"/>
  <c r="G16" i="12"/>
  <c r="G12" i="12"/>
  <c r="G11" i="12"/>
  <c r="G10" i="12"/>
  <c r="G5" i="9" s="1"/>
  <c r="G19" i="12"/>
  <c r="B7" i="12"/>
  <c r="B6" i="12"/>
  <c r="B4" i="9" s="1"/>
  <c r="F4" i="9" l="1"/>
  <c r="F5" i="9"/>
  <c r="B19" i="2"/>
  <c r="F6" i="9"/>
  <c r="B6" i="9"/>
  <c r="G4" i="9"/>
  <c r="G6" i="9"/>
  <c r="E31" i="2"/>
  <c r="B35" i="2"/>
  <c r="E28" i="2"/>
  <c r="B14" i="8" l="1"/>
  <c r="C14" i="8" s="1"/>
  <c r="B13" i="8"/>
  <c r="C13" i="8" s="1"/>
  <c r="B12" i="8"/>
  <c r="C12" i="8" s="1"/>
  <c r="B11" i="8"/>
  <c r="C11" i="8" s="1"/>
  <c r="B10" i="8"/>
  <c r="C10" i="8" s="1"/>
  <c r="B9" i="8"/>
  <c r="C9" i="8" s="1"/>
  <c r="C8" i="8"/>
  <c r="C7" i="8"/>
  <c r="C6" i="8"/>
  <c r="C5" i="8"/>
  <c r="C4" i="8"/>
  <c r="C3" i="8"/>
  <c r="C2" i="8"/>
  <c r="B3" i="6"/>
  <c r="C3" i="6" s="1"/>
  <c r="B2" i="6"/>
  <c r="C2" i="6" s="1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37" i="2"/>
  <c r="E8" i="12"/>
  <c r="D8" i="12" l="1"/>
  <c r="C8" i="12"/>
  <c r="B8" i="12"/>
  <c r="F8" i="12"/>
  <c r="G8" i="12"/>
</calcChain>
</file>

<file path=xl/sharedStrings.xml><?xml version="1.0" encoding="utf-8"?>
<sst xmlns="http://schemas.openxmlformats.org/spreadsheetml/2006/main" count="1499" uniqueCount="229">
  <si>
    <t>Email: Your Contracts are Ready for Review</t>
  </si>
  <si>
    <t>Contract Created</t>
  </si>
  <si>
    <t>Stage</t>
  </si>
  <si>
    <t>Amount</t>
  </si>
  <si>
    <t>Grand Total</t>
  </si>
  <si>
    <t>Follow-up Call | Salesforce</t>
  </si>
  <si>
    <t>Assigned</t>
  </si>
  <si>
    <t>Subject</t>
  </si>
  <si>
    <t>Date</t>
  </si>
  <si>
    <t>Priority</t>
  </si>
  <si>
    <t>Status</t>
  </si>
  <si>
    <t>Task</t>
  </si>
  <si>
    <t>Sally Sales</t>
  </si>
  <si>
    <t>Follow-up Call | Oracle</t>
  </si>
  <si>
    <t>Lead Owner</t>
  </si>
  <si>
    <t>Type</t>
  </si>
  <si>
    <t>Count</t>
  </si>
  <si>
    <t>Opportunity Owner</t>
  </si>
  <si>
    <t>Owner - Stage</t>
  </si>
  <si>
    <t>Closed Won</t>
  </si>
  <si>
    <t>Closed Lost</t>
  </si>
  <si>
    <t>Owner - Type</t>
  </si>
  <si>
    <t>Prospecting</t>
  </si>
  <si>
    <t>John Adams</t>
  </si>
  <si>
    <t>Bill Davis</t>
  </si>
  <si>
    <t>Qualification</t>
  </si>
  <si>
    <t>Vinayak Dixit</t>
  </si>
  <si>
    <t>SOW Sent</t>
  </si>
  <si>
    <t>Follow-up Call | UPS</t>
  </si>
  <si>
    <t>Send Letter</t>
  </si>
  <si>
    <t>Call</t>
  </si>
  <si>
    <t>Kristen Jackson</t>
  </si>
  <si>
    <t>Completed</t>
  </si>
  <si>
    <t>Bob Rogers</t>
  </si>
  <si>
    <t>Email: RE: Your Contracts are Ready for Review</t>
  </si>
  <si>
    <t>Needs Analysis</t>
  </si>
  <si>
    <t>Value Proposition</t>
  </si>
  <si>
    <t>Id. Decision Makers</t>
  </si>
  <si>
    <t>Perception Analysis</t>
  </si>
  <si>
    <t>Proposal/Price Quote</t>
  </si>
  <si>
    <t>Negotiation/Review</t>
  </si>
  <si>
    <t>Email: Conga Proposal for McKesson - Jun 23, 2017</t>
  </si>
  <si>
    <t>Email: Re: Your Contracts are Ready for Review</t>
  </si>
  <si>
    <t>Email: Conga Quote for Albertsons Companies, Inc. - Dec 12, 2017</t>
  </si>
  <si>
    <t>Email: Conga SOW for Amazon.com, Inc. - Dec 12, 2017</t>
  </si>
  <si>
    <t>Email: MSA Contract from Conga</t>
  </si>
  <si>
    <t>Email: Conga SOW for Albertsons Companies, Inc.** - Dec 27, 2017</t>
  </si>
  <si>
    <t>Email: Re: Conga SOW for Albertsons Companies, Inc.** - Dec 27, 2017</t>
  </si>
  <si>
    <t>Email: Conga SOW for AT&amp;T Inc. ** - Dec 27, 2017</t>
  </si>
  <si>
    <t>Email: Conga Proposal for Datanet, Inc. ** - Jan 22, 2018</t>
  </si>
  <si>
    <t>Email: Conga Proposal for Bank Australia ** - Jan 22, 2018</t>
  </si>
  <si>
    <t>Email: Conga Proposal for Advanced Interconnections Corp ** - Jan 22, 2018</t>
  </si>
  <si>
    <t>Email: Conga Proposal for Advanced Interconnections Corp ** - Jan 26, 2018</t>
  </si>
  <si>
    <t>Email: Conga Proposal for Datanet, Inc. ** - Jan 26, 2018</t>
  </si>
  <si>
    <t>Email: Conga Proposal for Bank Australia ** - Jan 26, 2018</t>
  </si>
  <si>
    <t>Email: Conga Proposal for American Airlines Group Inc. - Jan 26, 2018</t>
  </si>
  <si>
    <t>Email: Conga Proposal for American Express Company - Jan 26, 2018</t>
  </si>
  <si>
    <t>Email: Conga Proposal for Albertsons Companies, Inc.** - Jan 31, 2018</t>
  </si>
  <si>
    <t>EOY Tax Receipt Sent</t>
  </si>
  <si>
    <t>Follow-up Call | Bosch</t>
  </si>
  <si>
    <t>Follow-up Call | Nestlé</t>
  </si>
  <si>
    <t>Send Quote</t>
  </si>
  <si>
    <t>Touch Base Call</t>
  </si>
  <si>
    <t>Account Brief Generated</t>
  </si>
  <si>
    <t>Proposal Sent</t>
  </si>
  <si>
    <t>Follow-up Call | Clarion Capital Partners</t>
  </si>
  <si>
    <t>Follow-up Call | General Atlantic Partners</t>
  </si>
  <si>
    <t>Follow-up Call | Energy Capital Partners</t>
  </si>
  <si>
    <t>Follow-up Call | Conga</t>
  </si>
  <si>
    <t>Follow-up Call | Colorado Rockies</t>
  </si>
  <si>
    <t>Follow-up Call | Dallas Cowboys</t>
  </si>
  <si>
    <t>Follow-up Call | Lowes</t>
  </si>
  <si>
    <t>Follow-up Call | Los Angeles Dodgers</t>
  </si>
  <si>
    <t>Follow-up Call | Major League Baseball</t>
  </si>
  <si>
    <t>Follow-up Call | MGM</t>
  </si>
  <si>
    <t>Follow-up Call | New York Yaknkees</t>
  </si>
  <si>
    <t>Follow-up Call | New York Giants</t>
  </si>
  <si>
    <t>Follow-up Call | National Football League</t>
  </si>
  <si>
    <t>Follow-up Call | Apple</t>
  </si>
  <si>
    <t>Follow-up Call | Green Bay Packers</t>
  </si>
  <si>
    <t>Follow-up Call | Gores Group</t>
  </si>
  <si>
    <t>Follow-up Call | Lion Equity Partners</t>
  </si>
  <si>
    <t>Follow-up Call | Grey Mountain Partners</t>
  </si>
  <si>
    <t>Follow-up Call | Kingswood Capital</t>
  </si>
  <si>
    <t>Follow-up Call | Ingleside Investors</t>
  </si>
  <si>
    <t>Follow-up Call | Boulder Ventures Ltd.</t>
  </si>
  <si>
    <t>Follow-up Call | Pittsburgh Steelers</t>
  </si>
  <si>
    <t>Follow-up Call | San Francisco Giants</t>
  </si>
  <si>
    <t>Follow-up Call | Wells Fargo</t>
  </si>
  <si>
    <t>Follow-up Call | Skyview Capital</t>
  </si>
  <si>
    <t>Follow-up Call | Berkshire Hathaway</t>
  </si>
  <si>
    <t>Follow-up Call | Boston Red Sox</t>
  </si>
  <si>
    <t>Follow-up Call | Bill &amp; Melinda</t>
  </si>
  <si>
    <t>Follow-up Call | Financing</t>
  </si>
  <si>
    <t>Email: Donation Letter for William Curry - Feb 7, 2018</t>
  </si>
  <si>
    <t>Donation Letter Sent</t>
  </si>
  <si>
    <t>Email: Conga Proposal for Bank Australia ** - Feb 7, 2018</t>
  </si>
  <si>
    <t>Email: Conga Proposal for E. I. Du Pont De Nemours and Company - Feb 7, 2018</t>
  </si>
  <si>
    <t>Email: Conga Proposal for Enterprise Products Partners L.P. - Feb 7, 2018</t>
  </si>
  <si>
    <t>Email: Conga Proposal for Albertsons Companies, Inc.** - Feb 7, 2018</t>
  </si>
  <si>
    <t>Email: Conga Proposal for Amazon.com, Inc. - Feb 7, 2018</t>
  </si>
  <si>
    <t>Email: Conga Proposal for Archer-Daniels-Midland Company - Feb 7, 2018</t>
  </si>
  <si>
    <t>Email: Conga Proposal for American Express Company - Feb 7, 2018</t>
  </si>
  <si>
    <t>Email: Conga Proposal for Chevron Corporation - Feb 7, 2018</t>
  </si>
  <si>
    <t>Email: Conga Invoice for Albertsons Companies, Inc.** - Feb 7, 2018</t>
  </si>
  <si>
    <t>Email: Conga Proposal for Morgan Stanley - Feb 7, 2018</t>
  </si>
  <si>
    <t>Email: Conga Proposal for Target Corporation - Feb 7, 2018</t>
  </si>
  <si>
    <t>Email: Conga Invoice for Archer-Daniels-Midland Company - Feb 7, 2018</t>
  </si>
  <si>
    <t>Email: Conga Proposal for Bank Australia ** - Feb 13, 2018</t>
  </si>
  <si>
    <t>Email: Conga Invoice for Bank Australia ** - Feb 13, 2018</t>
  </si>
  <si>
    <t>Contract Generated</t>
  </si>
  <si>
    <t>Email: Conga Proposal for Bank Australia ** - Feb 15, 2018</t>
  </si>
  <si>
    <t>Email: Vinayak Dixit Account Brief for Advanced Interconnections Corp **</t>
  </si>
  <si>
    <t>Email: Conga Proposal for Bank Australia ** - Feb 18, 2018</t>
  </si>
  <si>
    <t>Email: Conga Invoice for Bank Australia ** - Feb 18, 2018</t>
  </si>
  <si>
    <t>Email: Conga Proposal for Albertsons Companies, Inc.** - Feb 19, 2018</t>
  </si>
  <si>
    <t>Email: Conga Proposal for Albertsons Companies, Inc.** - Feb 20, 2018</t>
  </si>
  <si>
    <t>Email: Conga Invoice for Albertsons Companies, Inc.** - Feb 20, 2018</t>
  </si>
  <si>
    <t>Email: Conga Proposal for Albertsons Companies, Inc.** - Feb 21, 2018</t>
  </si>
  <si>
    <t>Email: Conga Proposal for Advanced Interconnections Corp ** - Feb 21, 2018</t>
  </si>
  <si>
    <t>Email: Conga Proposal for Advanced Interconnections Corp ** - Feb 22, 2018</t>
  </si>
  <si>
    <t>Email: Conga Proposal for Bank Australia ** - Feb 27, 2018</t>
  </si>
  <si>
    <t>Email: Conga Proposal for Datanet, Inc. ** - Feb 27, 2018</t>
  </si>
  <si>
    <t>Email: Conga Proposal for Advanced Interconnections Corp ** - Feb 27, 2018</t>
  </si>
  <si>
    <t>Email: Conga Proposal for Advanced Interconnections Corp ** - Mar 3, 2018</t>
  </si>
  <si>
    <t>Email: Conga Proposal for Advanced Interconnections Corp ** - Mar 6, 2018</t>
  </si>
  <si>
    <t>Email: Conga Proposal for Bank Australia ** - Mar 6, 2018</t>
  </si>
  <si>
    <t>Email: Conga Invoice for Bank Australia ** - Mar 6, 2018</t>
  </si>
  <si>
    <t>Email: Reference Case: 07/073342/16.</t>
  </si>
  <si>
    <t>Email: CCA Vending Reimbursement</t>
  </si>
  <si>
    <t>Account Review Sent</t>
  </si>
  <si>
    <t>Letter Sent</t>
  </si>
  <si>
    <t>Email: Test    [ ref:_00D7F4eZud._5007FChyhm:ref ]</t>
  </si>
  <si>
    <t>Email: Conga Proposal for Bank Australia ** - Mar 20, 2018</t>
  </si>
  <si>
    <t>Email: Conga Proposal for Bank Australia ** - Apr 4, 2018</t>
  </si>
  <si>
    <t>Email: Conga Proposal for Bank Australia ** - Apr 5, 2018</t>
  </si>
  <si>
    <t>Email: Re: MSA Contract from Conga</t>
  </si>
  <si>
    <t>Thank You Letter Sent</t>
  </si>
  <si>
    <t>Email: Conga Proposal for Bank Australia ** - May 2, 2018</t>
  </si>
  <si>
    <t>Email: test</t>
  </si>
  <si>
    <t>Email: Test Email</t>
  </si>
  <si>
    <t>Email: Conga Proposal for Bank Australia ** - May 4, 2018</t>
  </si>
  <si>
    <t>Email: Conga Proposal for Bank Australia ** - May 9, 2018</t>
  </si>
  <si>
    <t>Email: Conga Proposal for Bank Australia ** - May 10, 2018</t>
  </si>
  <si>
    <t>Email: Conga Proposal for Bank Australia ** - May 16, 2018</t>
  </si>
  <si>
    <t>Email: Conga Proposal for Bank Australia ** - May 18, 2018</t>
  </si>
  <si>
    <t>Email: Conga Proposal for Bank Australia ** - May 22, 2018</t>
  </si>
  <si>
    <t>Email: Conga Invoice for Bank Australia ** - May 22, 2018</t>
  </si>
  <si>
    <t>Email: Conga Proposal for Bank Australia ** - Jun 5, 2018</t>
  </si>
  <si>
    <t>Email: Conga Proposal for Bank Australia ** - Jun 6, 2018</t>
  </si>
  <si>
    <t>Email: Conga Proposal for Bank Australia ** - Jun 8, 2018</t>
  </si>
  <si>
    <t>Email: Conga Proposal for Bank Australia ** - Jun 14, 2018</t>
  </si>
  <si>
    <t>Email: Conga Proposal for Bank Australia ** - Jun 19, 2018</t>
  </si>
  <si>
    <t>Email: Conga Proposal for Bank Australia ** - Jun 21, 2018</t>
  </si>
  <si>
    <t>Email: Conga Proposal for Bank Australia ** - Jun 25, 2018</t>
  </si>
  <si>
    <t>Manager</t>
  </si>
  <si>
    <t xml:space="preserve">Closed Won Opportunities </t>
  </si>
  <si>
    <t>Closed Lost Opportunities</t>
  </si>
  <si>
    <t xml:space="preserve">Open Opportunities </t>
  </si>
  <si>
    <t xml:space="preserve">Completed Activities </t>
  </si>
  <si>
    <t xml:space="preserve">Contacted Leads </t>
  </si>
  <si>
    <t xml:space="preserve">Open Leads </t>
  </si>
  <si>
    <t xml:space="preserve">Closed Lost Opportunities </t>
  </si>
  <si>
    <t>Sharon Griffin</t>
  </si>
  <si>
    <t>Joyce Miller</t>
  </si>
  <si>
    <t>Janet Morris</t>
  </si>
  <si>
    <t>Douglas Ward</t>
  </si>
  <si>
    <t>Martin Edwards</t>
  </si>
  <si>
    <t>Harold Gonzales</t>
  </si>
  <si>
    <t>Fred Wright</t>
  </si>
  <si>
    <t>Cheryl Ross</t>
  </si>
  <si>
    <t>Diana Patterson</t>
  </si>
  <si>
    <t>Patricia Perez</t>
  </si>
  <si>
    <t>Earl Evans</t>
  </si>
  <si>
    <t>Wanda Walker</t>
  </si>
  <si>
    <t>Martin Manager</t>
  </si>
  <si>
    <t>Molly Manager</t>
  </si>
  <si>
    <t xml:space="preserve">Maxwell Manager </t>
  </si>
  <si>
    <t>Maxwell Manager</t>
  </si>
  <si>
    <t xml:space="preserve">Id. Decision Makers </t>
  </si>
  <si>
    <t>Stages</t>
  </si>
  <si>
    <t>Activities</t>
  </si>
  <si>
    <t>Emails</t>
  </si>
  <si>
    <t>Calls</t>
  </si>
  <si>
    <t>Leads</t>
  </si>
  <si>
    <t>Manager Name</t>
  </si>
  <si>
    <t>Opportunity Amount</t>
  </si>
  <si>
    <t>Opportunity Ownerid</t>
  </si>
  <si>
    <t>Opportunity Stagename</t>
  </si>
  <si>
    <t>Opportunityowner</t>
  </si>
  <si>
    <t>Opportunityowner Name</t>
  </si>
  <si>
    <t>Owner</t>
  </si>
  <si>
    <t>Owner Name</t>
  </si>
  <si>
    <t>Row Number</t>
  </si>
  <si>
    <t>User Id</t>
  </si>
  <si>
    <t>User Managerid</t>
  </si>
  <si>
    <t>Ownerid</t>
  </si>
  <si>
    <t>Activitydate</t>
  </si>
  <si>
    <t>Oppty Count</t>
  </si>
  <si>
    <t>&amp;=Oppty.MANAGER_NAME</t>
  </si>
  <si>
    <t>&amp;=&amp;=1</t>
  </si>
  <si>
    <t>&amp;=Oppty.OPPORTUNITY_AMOUNT</t>
  </si>
  <si>
    <t>&amp;=Oppty.OPPORTUNITY_OWNERID</t>
  </si>
  <si>
    <t>&amp;=Oppty.OPPORTUNITY_STAGENAME</t>
  </si>
  <si>
    <t>&amp;=Oppty.OPPORTUNITYOWNER</t>
  </si>
  <si>
    <t>&amp;=Oppty.OPPORTUNITYOWNER_NAME</t>
  </si>
  <si>
    <t>&amp;=Oppty.OWNER</t>
  </si>
  <si>
    <t>&amp;=Oppty.OWNER_NAME</t>
  </si>
  <si>
    <t>&amp;=Oppty.ROW_NUMBER</t>
  </si>
  <si>
    <t>Task Count</t>
  </si>
  <si>
    <t>&amp;=Task.TASK_OWNERID</t>
  </si>
  <si>
    <t>&amp;=Task.TASK_STATUS</t>
  </si>
  <si>
    <t>&amp;=Task.TASK_SUBJECT</t>
  </si>
  <si>
    <t>&amp;=Task.TASK_TYPE</t>
  </si>
  <si>
    <t>&amp;=Task.ROW_NUMBER</t>
  </si>
  <si>
    <t>&amp;=Task.TASK_ACTIVITYDATE</t>
  </si>
  <si>
    <t>Lead Count</t>
  </si>
  <si>
    <t>&amp;=Lead.LEAD_OWNERID</t>
  </si>
  <si>
    <t>&amp;=Lead.LEAD_STATUS</t>
  </si>
  <si>
    <t>&amp;=Lead.ROW_NUMBER</t>
  </si>
  <si>
    <t>User</t>
  </si>
  <si>
    <t>&amp;=ManagerMap.USER_ID</t>
  </si>
  <si>
    <t>&amp;=ManagerMap.USER</t>
  </si>
  <si>
    <t>&amp;=ManagerMap.USER_MANAGERID</t>
  </si>
  <si>
    <t>&amp;=&amp;=VLOOKUP(Tasks!A{r},'Manager Map'!$A:$B,2,FALSE)</t>
  </si>
  <si>
    <t>&amp;=&amp;=VLOOKUP(Leads!A{r},'Manager Map'!$A:$B,2,FALSE)</t>
  </si>
  <si>
    <r>
      <t xml:space="preserve">SALES MANAGER STATISTICS
</t>
    </r>
    <r>
      <rPr>
        <b/>
        <sz val="18"/>
        <color theme="1"/>
        <rFont val="Verdana"/>
        <family val="2"/>
      </rPr>
      <t>(Quarter-To-Date)</t>
    </r>
  </si>
  <si>
    <r>
      <rPr>
        <b/>
        <sz val="24"/>
        <color theme="1"/>
        <rFont val="Lucida Sans"/>
        <family val="2"/>
      </rPr>
      <t>SALES REP STATISTICS</t>
    </r>
    <r>
      <rPr>
        <b/>
        <sz val="12"/>
        <color theme="1"/>
        <rFont val="Lucida Sans"/>
        <family val="2"/>
      </rPr>
      <t xml:space="preserve">
</t>
    </r>
    <r>
      <rPr>
        <b/>
        <sz val="18"/>
        <color theme="1"/>
        <rFont val="Lucida Sans"/>
        <family val="2"/>
      </rPr>
      <t>(Quarter-To-Date)</t>
    </r>
  </si>
  <si>
    <r>
      <rPr>
        <b/>
        <sz val="24"/>
        <color theme="1"/>
        <rFont val="Lucida Sans"/>
        <family val="2"/>
      </rPr>
      <t>OPEN OPPORTUNITIES BY STAGE</t>
    </r>
    <r>
      <rPr>
        <b/>
        <sz val="10"/>
        <color theme="1"/>
        <rFont val="Lucida Sans"/>
        <family val="2"/>
      </rPr>
      <t xml:space="preserve">
</t>
    </r>
    <r>
      <rPr>
        <b/>
        <sz val="16"/>
        <color theme="1"/>
        <rFont val="Lucida Sans"/>
        <family val="2"/>
      </rPr>
      <t>(Quarter-To-Date)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</si>
</sst>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[$-409]mmmm\ d\,\ yyyy;@"/>
    <numFmt numFmtId="170" formatCode="&quot;$&quot;#,##0"/>
  </numFmts>
  <fonts count="52" x14ac:knownFonts="1">
    <font>
      <sz val="11"/>
      <color theme="1"/>
      <name val="Lucida Sans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Lucida Sans"/>
      <family val="2"/>
      <scheme val="minor"/>
    </font>
    <font>
      <sz val="12"/>
      <color theme="1"/>
      <name val="Lucida Sans"/>
      <family val="2"/>
      <scheme val="minor"/>
    </font>
    <font>
      <sz val="16"/>
      <color theme="1"/>
      <name val="Lucida Sans"/>
      <family val="2"/>
      <scheme val="minor"/>
    </font>
    <font>
      <b/>
      <sz val="12"/>
      <color rgb="FF000000"/>
      <name val="Lucida Sans"/>
      <family val="2"/>
      <scheme val="minor"/>
    </font>
    <font>
      <b/>
      <sz val="10"/>
      <color rgb="FF000000"/>
      <name val="Verdana"/>
      <family val="2"/>
    </font>
    <font>
      <b/>
      <sz val="10"/>
      <name val="Verdana"/>
      <family val="2"/>
    </font>
    <font>
      <b/>
      <i/>
      <sz val="10"/>
      <color rgb="FF000000"/>
      <name val="Verdana"/>
      <family val="2"/>
    </font>
    <font>
      <i/>
      <sz val="10"/>
      <color theme="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1"/>
      <color theme="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Lucida Sans"/>
      <family val="2"/>
      <scheme val="minor"/>
    </font>
    <font>
      <b/>
      <sz val="18"/>
      <color theme="1"/>
      <name val="Verdana"/>
      <family val="2"/>
    </font>
    <font>
      <b/>
      <sz val="24"/>
      <color theme="1"/>
      <name val="Verdana"/>
      <family val="2"/>
    </font>
    <font>
      <sz val="14"/>
      <color theme="0"/>
      <name val="Verdana"/>
      <family val="2"/>
    </font>
    <font>
      <i/>
      <sz val="14"/>
      <color theme="1"/>
      <name val="Verdana"/>
      <family val="2"/>
    </font>
    <font>
      <b/>
      <sz val="14"/>
      <color rgb="FF000000"/>
      <name val="Lucida Sans"/>
      <family val="2"/>
      <scheme val="minor"/>
    </font>
    <font>
      <b/>
      <sz val="10"/>
      <color theme="1"/>
      <name val="Lucida Sans"/>
      <family val="2"/>
    </font>
    <font>
      <b/>
      <sz val="16"/>
      <color theme="1"/>
      <name val="Lucida Sans"/>
      <family val="2"/>
    </font>
    <font>
      <sz val="10"/>
      <color theme="1"/>
      <name val="Lucida Sans"/>
      <family val="2"/>
    </font>
    <font>
      <b/>
      <sz val="12"/>
      <color theme="0"/>
      <name val="Lucida Sans"/>
      <family val="2"/>
    </font>
    <font>
      <b/>
      <sz val="10"/>
      <name val="Lucida Sans"/>
      <family val="2"/>
    </font>
    <font>
      <b/>
      <sz val="12"/>
      <name val="Lucida Sans"/>
      <family val="2"/>
    </font>
    <font>
      <i/>
      <sz val="10"/>
      <name val="Lucida Sans"/>
      <family val="2"/>
    </font>
    <font>
      <sz val="12"/>
      <name val="Lucida Sans"/>
      <family val="2"/>
    </font>
    <font>
      <b/>
      <i/>
      <sz val="10"/>
      <name val="Lucida Sans"/>
      <family val="2"/>
    </font>
    <font>
      <b/>
      <i/>
      <sz val="12"/>
      <color theme="0"/>
      <name val="Lucida Sans"/>
      <family val="2"/>
    </font>
    <font>
      <sz val="10"/>
      <name val="Lucida Sans"/>
      <family val="2"/>
    </font>
    <font>
      <sz val="10"/>
      <color theme="0"/>
      <name val="Lucida Sans"/>
      <family val="2"/>
    </font>
    <font>
      <b/>
      <sz val="12"/>
      <color theme="1"/>
      <name val="Lucida Sans"/>
      <family val="2"/>
    </font>
    <font>
      <b/>
      <sz val="24"/>
      <color theme="1"/>
      <name val="Lucida Sans"/>
      <family val="2"/>
    </font>
    <font>
      <b/>
      <sz val="18"/>
      <color theme="1"/>
      <name val="Lucida Sans"/>
      <family val="2"/>
    </font>
    <font>
      <sz val="14"/>
      <color theme="0"/>
      <name val="Lucida Sans"/>
      <family val="2"/>
    </font>
    <font>
      <sz val="16"/>
      <color theme="1"/>
      <name val="Lucida Sans"/>
      <family val="2"/>
    </font>
    <font>
      <b/>
      <sz val="14"/>
      <color rgb="FF000000"/>
      <name val="Lucida Sans"/>
      <family val="2"/>
    </font>
    <font>
      <i/>
      <sz val="14"/>
      <color theme="1"/>
      <name val="Lucida Sans"/>
      <family val="2"/>
    </font>
    <font>
      <sz val="14"/>
      <color theme="1"/>
      <name val="Lucida Sans"/>
      <family val="2"/>
    </font>
    <font>
      <sz val="14"/>
      <color theme="0"/>
      <name val="Lucida Sans"/>
      <family val="2"/>
      <scheme val="minor"/>
    </font>
    <font>
      <i/>
      <sz val="14"/>
      <color theme="1"/>
      <name val="Lucida Sans"/>
      <family val="2"/>
      <scheme val="minor"/>
    </font>
    <font>
      <b/>
      <sz val="10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232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168" fontId="2" fillId="0" borderId="0" xfId="0" applyNumberFormat="1" applyFont="1"/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9" fontId="4" fillId="2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9" fontId="2" fillId="0" borderId="0" xfId="0" applyNumberFormat="1" applyFont="1"/>
    <xf numFmtId="0" fontId="6" fillId="0" borderId="0" xfId="0" applyFont="1"/>
    <xf numFmtId="0" fontId="2" fillId="0" borderId="0" xfId="0" applyFont="1" applyFill="1" applyBorder="1"/>
    <xf numFmtId="0" fontId="4" fillId="2" borderId="0" xfId="0" applyFont="1" applyFill="1" applyBorder="1"/>
    <xf numFmtId="168" fontId="2" fillId="0" borderId="0" xfId="0" applyNumberFormat="1" applyFont="1" applyFill="1" applyBorder="1"/>
    <xf numFmtId="168" fontId="5" fillId="0" borderId="0" xfId="0" applyNumberFormat="1" applyFont="1" applyFill="1" applyBorder="1" applyAlignment="1">
      <alignment vertical="center"/>
    </xf>
    <xf numFmtId="0" fontId="7" fillId="0" borderId="0" xfId="0" applyFont="1"/>
    <xf numFmtId="168" fontId="4" fillId="2" borderId="0" xfId="0" applyNumberFormat="1" applyFont="1" applyFill="1" applyBorder="1"/>
    <xf numFmtId="0" fontId="9" fillId="0" borderId="0" xfId="0" applyFont="1"/>
    <xf numFmtId="0" fontId="10" fillId="0" borderId="0" xfId="0" applyFont="1"/>
    <xf numFmtId="168" fontId="9" fillId="0" borderId="0" xfId="0" applyNumberFormat="1" applyFont="1"/>
    <xf numFmtId="0" fontId="11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15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9" fillId="0" borderId="8" xfId="0" applyFont="1" applyBorder="1"/>
    <xf numFmtId="0" fontId="19" fillId="0" borderId="9" xfId="0" applyFont="1" applyBorder="1"/>
    <xf numFmtId="0" fontId="13" fillId="0" borderId="0" xfId="0" applyFont="1" applyFill="1" applyBorder="1" applyAlignment="1">
      <alignment horizontal="center" vertical="center"/>
    </xf>
    <xf numFmtId="170" fontId="17" fillId="0" borderId="0" xfId="0" applyNumberFormat="1" applyFont="1" applyFill="1" applyBorder="1" applyAlignment="1">
      <alignment vertical="center"/>
    </xf>
    <xf numFmtId="170" fontId="16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1" fillId="5" borderId="11" xfId="0" applyFont="1" applyFill="1" applyBorder="1" applyAlignment="1">
      <alignment vertical="center"/>
    </xf>
    <xf numFmtId="0" fontId="20" fillId="6" borderId="11" xfId="0" applyFont="1" applyFill="1" applyBorder="1" applyAlignment="1">
      <alignment vertical="center"/>
    </xf>
    <xf numFmtId="1" fontId="26" fillId="3" borderId="24" xfId="2" applyNumberFormat="1" applyFont="1" applyFill="1" applyBorder="1"/>
    <xf numFmtId="1" fontId="26" fillId="3" borderId="27" xfId="2" applyNumberFormat="1" applyFont="1" applyFill="1" applyBorder="1"/>
    <xf numFmtId="0" fontId="25" fillId="7" borderId="22" xfId="0" applyFont="1" applyFill="1" applyBorder="1" applyAlignment="1">
      <alignment horizontal="center" vertical="center" wrapText="1"/>
    </xf>
    <xf numFmtId="168" fontId="30" fillId="0" borderId="0" xfId="0" applyNumberFormat="1" applyFont="1"/>
    <xf numFmtId="0" fontId="30" fillId="0" borderId="0" xfId="0" applyFont="1"/>
    <xf numFmtId="0" fontId="31" fillId="12" borderId="30" xfId="0" applyFont="1" applyFill="1" applyBorder="1" applyAlignment="1">
      <alignment horizontal="center" vertical="center"/>
    </xf>
    <xf numFmtId="168" fontId="31" fillId="12" borderId="31" xfId="0" applyNumberFormat="1" applyFont="1" applyFill="1" applyBorder="1" applyAlignment="1">
      <alignment horizontal="center" vertical="center"/>
    </xf>
    <xf numFmtId="168" fontId="30" fillId="0" borderId="0" xfId="0" applyNumberFormat="1" applyFont="1" applyFill="1" applyBorder="1"/>
    <xf numFmtId="0" fontId="32" fillId="0" borderId="0" xfId="0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center" vertical="center"/>
    </xf>
    <xf numFmtId="170" fontId="33" fillId="11" borderId="31" xfId="0" applyNumberFormat="1" applyFont="1" applyFill="1" applyBorder="1" applyAlignment="1">
      <alignment vertical="center"/>
    </xf>
    <xf numFmtId="170" fontId="34" fillId="0" borderId="0" xfId="0" applyNumberFormat="1" applyFont="1" applyFill="1" applyBorder="1" applyAlignment="1">
      <alignment vertical="center"/>
    </xf>
    <xf numFmtId="0" fontId="35" fillId="0" borderId="30" xfId="0" applyFont="1" applyBorder="1" applyAlignment="1">
      <alignment vertical="center"/>
    </xf>
    <xf numFmtId="170" fontId="35" fillId="0" borderId="31" xfId="0" applyNumberFormat="1" applyFont="1" applyBorder="1" applyAlignment="1">
      <alignment vertical="center"/>
    </xf>
    <xf numFmtId="170" fontId="36" fillId="0" borderId="0" xfId="0" applyNumberFormat="1" applyFont="1" applyFill="1" applyBorder="1" applyAlignment="1">
      <alignment vertical="center"/>
    </xf>
    <xf numFmtId="170" fontId="30" fillId="0" borderId="0" xfId="0" applyNumberFormat="1" applyFont="1"/>
    <xf numFmtId="0" fontId="31" fillId="12" borderId="32" xfId="0" applyFont="1" applyFill="1" applyBorder="1"/>
    <xf numFmtId="170" fontId="37" fillId="12" borderId="33" xfId="0" applyNumberFormat="1" applyFont="1" applyFill="1" applyBorder="1"/>
    <xf numFmtId="0" fontId="38" fillId="0" borderId="0" xfId="0" applyFont="1" applyAlignment="1">
      <alignment vertical="center"/>
    </xf>
    <xf numFmtId="170" fontId="38" fillId="0" borderId="0" xfId="0" applyNumberFormat="1" applyFont="1" applyAlignment="1">
      <alignment vertical="center"/>
    </xf>
    <xf numFmtId="0" fontId="39" fillId="0" borderId="0" xfId="0" applyFont="1"/>
    <xf numFmtId="0" fontId="43" fillId="8" borderId="21" xfId="0" applyFont="1" applyFill="1" applyBorder="1" applyAlignment="1">
      <alignment horizontal="center" vertical="center"/>
    </xf>
    <xf numFmtId="168" fontId="43" fillId="8" borderId="14" xfId="0" applyNumberFormat="1" applyFont="1" applyFill="1" applyBorder="1" applyAlignment="1">
      <alignment horizontal="center" vertical="center" wrapText="1"/>
    </xf>
    <xf numFmtId="0" fontId="43" fillId="8" borderId="14" xfId="0" applyFont="1" applyFill="1" applyBorder="1" applyAlignment="1">
      <alignment horizontal="center" vertical="center" wrapText="1"/>
    </xf>
    <xf numFmtId="0" fontId="43" fillId="8" borderId="22" xfId="0" applyFont="1" applyFill="1" applyBorder="1" applyAlignment="1">
      <alignment horizontal="center" vertical="center" wrapText="1"/>
    </xf>
    <xf numFmtId="0" fontId="44" fillId="0" borderId="0" xfId="0" applyFont="1"/>
    <xf numFmtId="0" fontId="45" fillId="3" borderId="23" xfId="0" applyFont="1" applyFill="1" applyBorder="1" applyAlignment="1">
      <alignment vertical="center"/>
    </xf>
    <xf numFmtId="5" fontId="46" fillId="3" borderId="12" xfId="2" applyNumberFormat="1" applyFont="1" applyFill="1" applyBorder="1"/>
    <xf numFmtId="1" fontId="46" fillId="3" borderId="12" xfId="0" applyNumberFormat="1" applyFont="1" applyFill="1" applyBorder="1"/>
    <xf numFmtId="1" fontId="46" fillId="3" borderId="24" xfId="0" applyNumberFormat="1" applyFont="1" applyFill="1" applyBorder="1"/>
    <xf numFmtId="0" fontId="45" fillId="3" borderId="25" xfId="0" applyFont="1" applyFill="1" applyBorder="1" applyAlignment="1">
      <alignment vertical="center"/>
    </xf>
    <xf numFmtId="5" fontId="46" fillId="3" borderId="26" xfId="2" applyNumberFormat="1" applyFont="1" applyFill="1" applyBorder="1"/>
    <xf numFmtId="1" fontId="46" fillId="3" borderId="26" xfId="0" applyNumberFormat="1" applyFont="1" applyFill="1" applyBorder="1"/>
    <xf numFmtId="1" fontId="46" fillId="3" borderId="27" xfId="0" applyNumberFormat="1" applyFont="1" applyFill="1" applyBorder="1"/>
    <xf numFmtId="0" fontId="45" fillId="0" borderId="0" xfId="0" applyFont="1" applyFill="1" applyAlignment="1">
      <alignment vertical="center"/>
    </xf>
    <xf numFmtId="168" fontId="47" fillId="0" borderId="0" xfId="0" applyNumberFormat="1" applyFont="1"/>
    <xf numFmtId="0" fontId="47" fillId="0" borderId="0" xfId="0" applyFont="1"/>
    <xf numFmtId="0" fontId="43" fillId="9" borderId="13" xfId="0" applyFont="1" applyFill="1" applyBorder="1" applyAlignment="1">
      <alignment horizontal="center" vertical="center"/>
    </xf>
    <xf numFmtId="168" fontId="43" fillId="9" borderId="14" xfId="0" applyNumberFormat="1" applyFont="1" applyFill="1" applyBorder="1" applyAlignment="1">
      <alignment horizontal="center" vertical="center" wrapText="1"/>
    </xf>
    <xf numFmtId="0" fontId="43" fillId="9" borderId="14" xfId="0" applyFont="1" applyFill="1" applyBorder="1" applyAlignment="1">
      <alignment horizontal="center" vertical="center" wrapText="1"/>
    </xf>
    <xf numFmtId="0" fontId="43" fillId="9" borderId="15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vertical="center"/>
    </xf>
    <xf numFmtId="1" fontId="46" fillId="3" borderId="17" xfId="0" applyNumberFormat="1" applyFont="1" applyFill="1" applyBorder="1"/>
    <xf numFmtId="0" fontId="45" fillId="3" borderId="18" xfId="0" applyFont="1" applyFill="1" applyBorder="1" applyAlignment="1">
      <alignment vertical="center"/>
    </xf>
    <xf numFmtId="5" fontId="46" fillId="3" borderId="19" xfId="2" applyNumberFormat="1" applyFont="1" applyFill="1" applyBorder="1"/>
    <xf numFmtId="1" fontId="46" fillId="3" borderId="19" xfId="0" applyNumberFormat="1" applyFont="1" applyFill="1" applyBorder="1"/>
    <xf numFmtId="1" fontId="46" fillId="3" borderId="20" xfId="0" applyNumberFormat="1" applyFont="1" applyFill="1" applyBorder="1"/>
    <xf numFmtId="0" fontId="43" fillId="10" borderId="13" xfId="0" applyFont="1" applyFill="1" applyBorder="1" applyAlignment="1">
      <alignment horizontal="center" vertical="center"/>
    </xf>
    <xf numFmtId="168" fontId="43" fillId="10" borderId="14" xfId="0" applyNumberFormat="1" applyFont="1" applyFill="1" applyBorder="1" applyAlignment="1">
      <alignment horizontal="center" vertical="center" wrapText="1"/>
    </xf>
    <xf numFmtId="0" fontId="43" fillId="10" borderId="14" xfId="0" applyFont="1" applyFill="1" applyBorder="1" applyAlignment="1">
      <alignment horizontal="center" vertical="center" wrapText="1"/>
    </xf>
    <xf numFmtId="0" fontId="43" fillId="10" borderId="15" xfId="0" applyFont="1" applyFill="1" applyBorder="1" applyAlignment="1">
      <alignment horizontal="center" vertical="center" wrapText="1"/>
    </xf>
    <xf numFmtId="0" fontId="28" fillId="0" borderId="0" xfId="0" applyFont="1"/>
    <xf numFmtId="0" fontId="48" fillId="7" borderId="21" xfId="0" applyFont="1" applyFill="1" applyBorder="1" applyAlignment="1">
      <alignment horizontal="center" vertical="center"/>
    </xf>
    <xf numFmtId="168" fontId="48" fillId="7" borderId="14" xfId="0" applyNumberFormat="1" applyFont="1" applyFill="1" applyBorder="1" applyAlignment="1">
      <alignment horizontal="center" vertical="center" wrapText="1"/>
    </xf>
    <xf numFmtId="0" fontId="48" fillId="7" borderId="14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vertical="center"/>
    </xf>
    <xf numFmtId="5" fontId="49" fillId="3" borderId="12" xfId="2" applyNumberFormat="1" applyFont="1" applyFill="1" applyBorder="1"/>
    <xf numFmtId="1" fontId="49" fillId="3" borderId="12" xfId="2" applyNumberFormat="1" applyFont="1" applyFill="1" applyBorder="1"/>
    <xf numFmtId="0" fontId="27" fillId="3" borderId="25" xfId="0" applyFont="1" applyFill="1" applyBorder="1" applyAlignment="1">
      <alignment vertical="center"/>
    </xf>
    <xf numFmtId="5" fontId="49" fillId="3" borderId="26" xfId="2" applyNumberFormat="1" applyFont="1" applyFill="1" applyBorder="1"/>
    <xf numFmtId="1" fontId="49" fillId="3" borderId="26" xfId="2" applyNumberFormat="1" applyFont="1" applyFill="1" applyBorder="1"/>
    <xf numFmtId="0" fontId="50" fillId="0" borderId="0" xfId="0" applyFont="1"/>
    <xf numFmtId="168" fontId="51" fillId="0" borderId="0" xfId="0" applyNumberFormat="1" applyFont="1"/>
    <xf numFmtId="0" fontId="51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wrapText="1"/>
    </xf>
    <xf numFmtId="0" fontId="28" fillId="0" borderId="29" xfId="0" applyFont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Percent" xfId="1" xr:uid="{00000000-0005-0000-0000-000001000000}"/>
  </cellStyles>
  <dxfs count="52"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i val="0"/>
        <strike val="0"/>
        <u val="none"/>
        <sz val="10"/>
        <name val="Verdana"/>
        <family val="2"/>
      </font>
      <fill>
        <patternFill patternType="solid">
          <bgColor rgb="FFD2232A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fill>
        <patternFill patternType="solid">
          <bgColor theme="0"/>
        </patternFill>
      </fill>
      <alignment horizontal="general" vertical="center" textRotation="0" wrapText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Lucida Sans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  <fill>
        <patternFill patternType="solid">
          <bgColor theme="0"/>
        </patternFill>
      </fill>
      <alignment horizontal="general" vertical="center" textRotation="0" wrapText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i val="0"/>
        <strike val="0"/>
        <u val="none"/>
        <sz val="10"/>
        <name val="Verdana"/>
        <family val="2"/>
      </font>
      <fill>
        <patternFill patternType="solid">
          <bgColor rgb="FFD2232A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Lucida Sans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none"/>
      </font>
      <numFmt numFmtId="9" formatCode="&quot;$&quot;#,##0_);\(&quot;$&quot;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Lucida Sans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i val="0"/>
        <strike val="0"/>
        <u val="none"/>
        <sz val="10"/>
        <name val="Verdana"/>
        <family val="2"/>
      </font>
      <fill>
        <patternFill patternType="solid">
          <bgColor rgb="FFD2232A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14"/>
        <color rgb="FF000000"/>
        <name val="Lucida Sans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Lucida Sans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14"/>
        <name val="Verdana"/>
        <family val="2"/>
        <scheme val="none"/>
      </font>
      <numFmt numFmtId="1" formatCode="0"/>
      <fill>
        <patternFill patternType="solid"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minor"/>
      </font>
      <numFmt numFmtId="1" formatCode="0"/>
      <fill>
        <patternFill patternType="solid"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minor"/>
      </font>
      <numFmt numFmtId="1" formatCode="0"/>
      <fill>
        <patternFill patternType="solid"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minor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minor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4"/>
        <name val="Lucida Sans"/>
        <family val="2"/>
        <scheme val="minor"/>
      </font>
      <numFmt numFmtId="9" formatCode="&quot;$&quot;#,##0_);\(&quot;$&quot;#,##0\)"/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Lucida San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i val="0"/>
        <strike val="0"/>
        <u val="none"/>
        <sz val="10"/>
        <name val="Verdana"/>
        <family val="2"/>
      </font>
      <fill>
        <patternFill patternType="solid">
          <bgColor rgb="FFD2232A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14"/>
        <color theme="1"/>
        <name val="Verdana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Verdana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Closed Won Opportunities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'Sales Manager Statistics'!$B$3</c:f>
              <c:strCache>
                <c:ptCount val="1"/>
                <c:pt idx="0">
                  <c:v>Closed Won Opportunities 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45C-4FDD-95CA-30B85769660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CA-42FB-8529-ABBA6C058D3F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587-4887-B702-2AA7883E074E}"/>
              </c:ext>
            </c:extLst>
          </c:dPt>
          <c:dLbls>
            <c:dLbl>
              <c:idx val="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45C-4FDD-95CA-30B8576966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Manager Statistics'!$A$4:$A$6</c:f>
              <c:strCache>
                <c:ptCount val="3"/>
                <c:pt idx="0">
                  <c:v>Martin Manager</c:v>
                </c:pt>
                <c:pt idx="1">
                  <c:v>Molly Manager</c:v>
                </c:pt>
                <c:pt idx="2">
                  <c:v>Maxwell Manager </c:v>
                </c:pt>
              </c:strCache>
            </c:strRef>
          </c:cat>
          <c:val>
            <c:numRef>
              <c:f>'Sales Manager Statistics'!$B$4:$B$6</c:f>
              <c:numCache>
                <c:formatCode>"$"#,##0_);\("$"#,##0\)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E-4B70-8641-C93BD353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0"/>
          <c:tx>
            <c:strRef>
              <c:f>'Sales Manager Statistics'!$C$3</c:f>
              <c:strCache>
                <c:ptCount val="1"/>
                <c:pt idx="0">
                  <c:v>Closed Lost Opportunities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3B-4C15-9F67-AA8F5A6A8DB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3B-4C15-9F67-AA8F5A6A8DBF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3B-4C15-9F67-AA8F5A6A8DBF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Manager Statistics'!$A$4:$A$6</c:f>
              <c:strCache>
                <c:ptCount val="3"/>
                <c:pt idx="0">
                  <c:v>Martin Manager</c:v>
                </c:pt>
                <c:pt idx="1">
                  <c:v>Molly Manager</c:v>
                </c:pt>
                <c:pt idx="2">
                  <c:v>Maxwell Manager </c:v>
                </c:pt>
              </c:strCache>
            </c:strRef>
          </c:cat>
          <c:val>
            <c:numRef>
              <c:f>'Sales Manager Statistics'!$C$4:$C$6</c:f>
              <c:numCache>
                <c:formatCode>"$"#,##0_);\("$"#,##0\)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6-47F9-8B3D-09DF1F74D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Open Opportunities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'Sales Manager Statistics'!$D$3</c:f>
              <c:strCache>
                <c:ptCount val="1"/>
                <c:pt idx="0">
                  <c:v>Open Opportunities 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A1-43E7-A00F-6909CE552A3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A1-43E7-A00F-6909CE552A3F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A1-43E7-A00F-6909CE552A3F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Manager Statistics'!$A$4:$A$6</c:f>
              <c:strCache>
                <c:ptCount val="3"/>
                <c:pt idx="0">
                  <c:v>Martin Manager</c:v>
                </c:pt>
                <c:pt idx="1">
                  <c:v>Molly Manager</c:v>
                </c:pt>
                <c:pt idx="2">
                  <c:v>Maxwell Manager </c:v>
                </c:pt>
              </c:strCache>
            </c:strRef>
          </c:cat>
          <c:val>
            <c:numRef>
              <c:f>'Sales Manager Statistics'!$D$4:$D$6</c:f>
              <c:numCache>
                <c:formatCode>"$"#,##0_);\("$"#,##0\)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D-4E57-8E82-8BCACB2F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Closed Won Opportunities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Rep Statistics'!$B$3</c:f>
              <c:strCache>
                <c:ptCount val="1"/>
                <c:pt idx="0">
                  <c:v>Closed Won Opportunities 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('Sales Rep Statistics'!$A$4:$A$7,'Sales Rep Statistics'!$A$10:$A$13,'Sales Rep Statistics'!$A$16:$A$19)</c:f>
              <c:strCache>
                <c:ptCount val="12"/>
                <c:pt idx="0">
                  <c:v>Fred Wright</c:v>
                </c:pt>
                <c:pt idx="1">
                  <c:v>Patricia Perez</c:v>
                </c:pt>
                <c:pt idx="2">
                  <c:v>Sharon Griffin</c:v>
                </c:pt>
                <c:pt idx="3">
                  <c:v>Joyce Miller</c:v>
                </c:pt>
                <c:pt idx="4">
                  <c:v>Janet Morris</c:v>
                </c:pt>
                <c:pt idx="5">
                  <c:v>Earl Evans</c:v>
                </c:pt>
                <c:pt idx="6">
                  <c:v>Cheryl Ross</c:v>
                </c:pt>
                <c:pt idx="7">
                  <c:v>Douglas Ward</c:v>
                </c:pt>
                <c:pt idx="8">
                  <c:v>Martin Edwards</c:v>
                </c:pt>
                <c:pt idx="9">
                  <c:v>Harold Gonzales</c:v>
                </c:pt>
                <c:pt idx="10">
                  <c:v>Wanda Walker</c:v>
                </c:pt>
                <c:pt idx="11">
                  <c:v>Diana Patterson</c:v>
                </c:pt>
              </c:strCache>
            </c:strRef>
          </c:cat>
          <c:val>
            <c:numRef>
              <c:f>('Sales Rep Statistics'!$B$4:$B$7,'Sales Rep Statistics'!$B$10:$B$13,'Sales Rep Statistics'!$B$16:$B$19)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1-4792-85DC-B091CD1192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814806"/>
        <c:axId val="24800276"/>
      </c:barChart>
      <c:catAx>
        <c:axId val="68148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00276"/>
        <c:crosses val="autoZero"/>
        <c:auto val="1"/>
        <c:lblAlgn val="ctr"/>
        <c:lblOffset val="100"/>
        <c:noMultiLvlLbl val="0"/>
      </c:catAx>
      <c:valAx>
        <c:axId val="24800276"/>
        <c:scaling>
          <c:orientation val="minMax"/>
        </c:scaling>
        <c:delete val="1"/>
        <c:axPos val="l"/>
        <c:numFmt formatCode="&quot;$&quot;#,##0" sourceLinked="0"/>
        <c:majorTickMark val="none"/>
        <c:minorTickMark val="none"/>
        <c:tickLblPos val="nextTo"/>
        <c:crossAx val="681480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'Sales Rep Statistics'!$C$3</c:f>
              <c:strCache>
                <c:ptCount val="1"/>
                <c:pt idx="0">
                  <c:v>Closed Lost Opportunities </c:v>
                </c:pt>
              </c:strCache>
            </c:strRef>
          </c:tx>
          <c:spPr>
            <a:gradFill>
              <a:gsLst>
                <a:gs pos="0">
                  <a:schemeClr val="accent1">
                    <a:tint val="58000"/>
                  </a:schemeClr>
                </a:gs>
                <a:gs pos="100000">
                  <a:schemeClr val="accent1">
                    <a:tint val="58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('Sales Rep Statistics'!$A$4:$A$7,'Sales Rep Statistics'!$A$10:$A$13,'Sales Rep Statistics'!$A$16:$A$19)</c:f>
              <c:strCache>
                <c:ptCount val="12"/>
                <c:pt idx="0">
                  <c:v>Fred Wright</c:v>
                </c:pt>
                <c:pt idx="1">
                  <c:v>Patricia Perez</c:v>
                </c:pt>
                <c:pt idx="2">
                  <c:v>Sharon Griffin</c:v>
                </c:pt>
                <c:pt idx="3">
                  <c:v>Joyce Miller</c:v>
                </c:pt>
                <c:pt idx="4">
                  <c:v>Janet Morris</c:v>
                </c:pt>
                <c:pt idx="5">
                  <c:v>Earl Evans</c:v>
                </c:pt>
                <c:pt idx="6">
                  <c:v>Cheryl Ross</c:v>
                </c:pt>
                <c:pt idx="7">
                  <c:v>Douglas Ward</c:v>
                </c:pt>
                <c:pt idx="8">
                  <c:v>Martin Edwards</c:v>
                </c:pt>
                <c:pt idx="9">
                  <c:v>Harold Gonzales</c:v>
                </c:pt>
                <c:pt idx="10">
                  <c:v>Wanda Walker</c:v>
                </c:pt>
                <c:pt idx="11">
                  <c:v>Diana Patterson</c:v>
                </c:pt>
              </c:strCache>
            </c:strRef>
          </c:cat>
          <c:val>
            <c:numRef>
              <c:f>('Sales Rep Statistics'!$C$4:$C$7,'Sales Rep Statistics'!$C$10:$C$13,'Sales Rep Statistics'!$C$16:$C$19)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C-4D87-A48C-CA336C0B87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7359746"/>
        <c:axId val="48569353"/>
      </c:barChart>
      <c:catAx>
        <c:axId val="473597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9353"/>
        <c:crosses val="autoZero"/>
        <c:auto val="1"/>
        <c:lblAlgn val="ctr"/>
        <c:lblOffset val="100"/>
        <c:noMultiLvlLbl val="0"/>
      </c:catAx>
      <c:valAx>
        <c:axId val="48569353"/>
        <c:scaling>
          <c:orientation val="minMax"/>
        </c:scaling>
        <c:delete val="1"/>
        <c:axPos val="l"/>
        <c:numFmt formatCode="&quot;$&quot;#,##0" sourceLinked="0"/>
        <c:majorTickMark val="none"/>
        <c:minorTickMark val="none"/>
        <c:tickLblPos val="nextTo"/>
        <c:crossAx val="4735974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Open Opportunities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Rep Statistics'!$D$3</c:f>
              <c:strCache>
                <c:ptCount val="1"/>
                <c:pt idx="0">
                  <c:v>Open Opportunities 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('Sales Rep Statistics'!$A$4:$A$7,'Sales Rep Statistics'!$A$10:$A$13,'Sales Rep Statistics'!$A$16:$A$19)</c:f>
              <c:strCache>
                <c:ptCount val="12"/>
                <c:pt idx="0">
                  <c:v>Fred Wright</c:v>
                </c:pt>
                <c:pt idx="1">
                  <c:v>Patricia Perez</c:v>
                </c:pt>
                <c:pt idx="2">
                  <c:v>Sharon Griffin</c:v>
                </c:pt>
                <c:pt idx="3">
                  <c:v>Joyce Miller</c:v>
                </c:pt>
                <c:pt idx="4">
                  <c:v>Janet Morris</c:v>
                </c:pt>
                <c:pt idx="5">
                  <c:v>Earl Evans</c:v>
                </c:pt>
                <c:pt idx="6">
                  <c:v>Cheryl Ross</c:v>
                </c:pt>
                <c:pt idx="7">
                  <c:v>Douglas Ward</c:v>
                </c:pt>
                <c:pt idx="8">
                  <c:v>Martin Edwards</c:v>
                </c:pt>
                <c:pt idx="9">
                  <c:v>Harold Gonzales</c:v>
                </c:pt>
                <c:pt idx="10">
                  <c:v>Wanda Walker</c:v>
                </c:pt>
                <c:pt idx="11">
                  <c:v>Diana Patterson</c:v>
                </c:pt>
              </c:strCache>
            </c:strRef>
          </c:cat>
          <c:val>
            <c:numRef>
              <c:f>('Sales Rep Statistics'!$D$4:$D$7,'Sales Rep Statistics'!$D$10:$D$13,'Sales Rep Statistics'!$D$16:$D$19)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2-4EA6-9CED-3D294B45A9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635485"/>
        <c:axId val="50508902"/>
      </c:barChart>
      <c:catAx>
        <c:axId val="5563548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8902"/>
        <c:crosses val="autoZero"/>
        <c:auto val="1"/>
        <c:lblAlgn val="ctr"/>
        <c:lblOffset val="100"/>
        <c:noMultiLvlLbl val="0"/>
      </c:catAx>
      <c:valAx>
        <c:axId val="50508902"/>
        <c:scaling>
          <c:orientation val="minMax"/>
        </c:scaling>
        <c:delete val="1"/>
        <c:axPos val="l"/>
        <c:numFmt formatCode="&quot;$&quot;#,##0" sourceLinked="0"/>
        <c:majorTickMark val="none"/>
        <c:minorTickMark val="none"/>
        <c:tickLblPos val="nextTo"/>
        <c:crossAx val="5563548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Open Opportunities By Stage</a:t>
            </a:r>
          </a:p>
        </c:rich>
      </c:tx>
      <c:layout>
        <c:manualLayout>
          <c:xMode val="edge"/>
          <c:yMode val="edge"/>
          <c:x val="0.38394341187313302"/>
          <c:y val="4.6333408569194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innerShdw blurRad="114300">
              <a:schemeClr val="accent1"/>
            </a:innerShdw>
          </a:effectLst>
        </c:spPr>
        <c:marker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'Open Opportunities by Stage'!$D$28:$D$35</c:f>
              <c:strCache>
                <c:ptCount val="8"/>
                <c:pt idx="0">
                  <c:v>Prospecting</c:v>
                </c:pt>
                <c:pt idx="1">
                  <c:v>Qualification</c:v>
                </c:pt>
                <c:pt idx="2">
                  <c:v>Needs Analysis</c:v>
                </c:pt>
                <c:pt idx="3">
                  <c:v>Value Proposition</c:v>
                </c:pt>
                <c:pt idx="4">
                  <c:v>Id. Decision Makers</c:v>
                </c:pt>
                <c:pt idx="5">
                  <c:v>Perception Analysis</c:v>
                </c:pt>
                <c:pt idx="6">
                  <c:v>Proposal/Price Quote</c:v>
                </c:pt>
                <c:pt idx="7">
                  <c:v>Negotiation/Review</c:v>
                </c:pt>
              </c:strCache>
            </c:strRef>
          </c:cat>
          <c:val>
            <c:numRef>
              <c:f>'Open Opportunities by Stage'!$E$28:$E$35</c:f>
              <c:numCache>
                <c:formatCode>"$"#,##0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3-4C53-9FA6-E832612C41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7219502"/>
        <c:axId val="33853801"/>
      </c:barChart>
      <c:catAx>
        <c:axId val="172195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3801"/>
        <c:crosses val="autoZero"/>
        <c:auto val="1"/>
        <c:lblAlgn val="ctr"/>
        <c:lblOffset val="100"/>
        <c:noMultiLvlLbl val="0"/>
      </c:catAx>
      <c:valAx>
        <c:axId val="33853801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1721950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6</xdr:row>
      <xdr:rowOff>129540</xdr:rowOff>
    </xdr:from>
    <xdr:to>
      <xdr:col>2</xdr:col>
      <xdr:colOff>609600</xdr:colOff>
      <xdr:row>22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718186</xdr:colOff>
      <xdr:row>6</xdr:row>
      <xdr:rowOff>121920</xdr:rowOff>
    </xdr:from>
    <xdr:to>
      <xdr:col>4</xdr:col>
      <xdr:colOff>1297305</xdr:colOff>
      <xdr:row>22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1403986</xdr:colOff>
      <xdr:row>6</xdr:row>
      <xdr:rowOff>121920</xdr:rowOff>
    </xdr:from>
    <xdr:to>
      <xdr:col>6</xdr:col>
      <xdr:colOff>1983105</xdr:colOff>
      <xdr:row>22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</xdr:colOff>
      <xdr:row>19</xdr:row>
      <xdr:rowOff>99060</xdr:rowOff>
    </xdr:from>
    <xdr:to>
      <xdr:col>6</xdr:col>
      <xdr:colOff>1996440</xdr:colOff>
      <xdr:row>36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114888</xdr:colOff>
      <xdr:row>37</xdr:row>
      <xdr:rowOff>15240</xdr:rowOff>
    </xdr:from>
    <xdr:to>
      <xdr:col>6</xdr:col>
      <xdr:colOff>2003583</xdr:colOff>
      <xdr:row>53</xdr:row>
      <xdr:rowOff>91440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121919</xdr:colOff>
      <xdr:row>54</xdr:row>
      <xdr:rowOff>99060</xdr:rowOff>
    </xdr:from>
    <xdr:to>
      <xdr:col>6</xdr:col>
      <xdr:colOff>2003344</xdr:colOff>
      <xdr:row>71</xdr:row>
      <xdr:rowOff>15240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173082</xdr:colOff>
      <xdr:row>0</xdr:row>
      <xdr:rowOff>10886</xdr:rowOff>
    </xdr:from>
    <xdr:to>
      <xdr:col>9</xdr:col>
      <xdr:colOff>1883227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6" totalsRowShown="0" headerRowDxfId="51" dataDxfId="49" totalsRowDxfId="47" headerRowBorderDxfId="50" tableBorderDxfId="48" totalsRowBorderDxfId="46">
  <autoFilter ref="A3:G6" xr:uid="{00000000-0009-0000-0100-000001000000}"/>
  <tableColumns count="7">
    <tableColumn id="1" xr3:uid="{00000000-0010-0000-0000-000001000000}" name="Manager" dataDxfId="45"/>
    <tableColumn id="2" xr3:uid="{00000000-0010-0000-0000-000002000000}" name="Closed Won Opportunities " dataDxfId="44"/>
    <tableColumn id="3" xr3:uid="{00000000-0010-0000-0000-000003000000}" name="Closed Lost Opportunities" dataDxfId="43"/>
    <tableColumn id="4" xr3:uid="{00000000-0010-0000-0000-000004000000}" name="Open Opportunities " dataDxfId="42"/>
    <tableColumn id="5" xr3:uid="{00000000-0010-0000-0000-000005000000}" name="Completed Activities " dataDxfId="41"/>
    <tableColumn id="6" xr3:uid="{00000000-0010-0000-0000-000006000000}" name="Contacted Leads " dataDxfId="40"/>
    <tableColumn id="7" xr3:uid="{00000000-0010-0000-0000-000007000000}" name="Open Leads " dataDxfId="3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G7" totalsRowShown="0" headerRowDxfId="38" dataDxfId="36" totalsRowDxfId="34" headerRowBorderDxfId="37" tableBorderDxfId="35" totalsRowBorderDxfId="33">
  <autoFilter ref="A3:G7" xr:uid="{00000000-0009-0000-0100-000002000000}"/>
  <tableColumns count="7">
    <tableColumn id="1" xr3:uid="{00000000-0010-0000-0100-000001000000}" name="Martin Manager" dataDxfId="32"/>
    <tableColumn id="2" xr3:uid="{00000000-0010-0000-0100-000002000000}" name="Closed Won Opportunities " dataDxfId="31">
      <calculatedColumnFormula>'Stage Based Aggregation'!C3</calculatedColumnFormula>
    </tableColumn>
    <tableColumn id="3" xr3:uid="{00000000-0010-0000-0100-000003000000}" name="Closed Lost Opportunities " dataDxfId="30">
      <calculatedColumnFormula>'Stage Based Aggregation'!D3</calculatedColumnFormula>
    </tableColumn>
    <tableColumn id="4" xr3:uid="{00000000-0010-0000-0100-000004000000}" name="Open Opportunities " dataDxfId="29">
      <calculatedColumnFormula>SUM('Stage Based Aggregation'!E3:L3)</calculatedColumnFormula>
    </tableColumn>
    <tableColumn id="5" xr3:uid="{00000000-0010-0000-0100-000005000000}" name="Completed Activities " dataDxfId="28">
      <calculatedColumnFormula>SUMIFS(Tasks!C:$C,Tasks!$D:$D,"Completed",Tasks!$B:$B,'Stage Based Aggregation'!$A3)</calculatedColumnFormula>
    </tableColumn>
    <tableColumn id="6" xr3:uid="{00000000-0010-0000-0100-000006000000}" name="Contacted Leads " dataDxfId="27">
      <calculatedColumnFormula>'Stage Based Aggregation'!Q3</calculatedColumnFormula>
    </tableColumn>
    <tableColumn id="7" xr3:uid="{00000000-0010-0000-0100-000007000000}" name="Open Leads " dataDxfId="26">
      <calculatedColumnFormula>'Stage Based Aggregation'!R3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9:G13" totalsRowShown="0" headerRowDxfId="25" dataDxfId="23" totalsRowDxfId="21" headerRowBorderDxfId="24" tableBorderDxfId="22" totalsRowBorderDxfId="20">
  <autoFilter ref="A9:G13" xr:uid="{00000000-0009-0000-0100-000003000000}"/>
  <tableColumns count="7">
    <tableColumn id="1" xr3:uid="{00000000-0010-0000-0200-000001000000}" name="Molly Manager" dataDxfId="19"/>
    <tableColumn id="2" xr3:uid="{00000000-0010-0000-0200-000002000000}" name="Closed Won Opportunities " dataDxfId="18">
      <calculatedColumnFormula>'Stage Based Aggregation'!C9</calculatedColumnFormula>
    </tableColumn>
    <tableColumn id="3" xr3:uid="{00000000-0010-0000-0200-000003000000}" name="Closed Lost Opportunities " dataDxfId="17">
      <calculatedColumnFormula>'Stage Based Aggregation'!D9</calculatedColumnFormula>
    </tableColumn>
    <tableColumn id="4" xr3:uid="{00000000-0010-0000-0200-000004000000}" name="Open Opportunities " dataDxfId="16">
      <calculatedColumnFormula>SUM('Stage Based Aggregation'!E9:L9)</calculatedColumnFormula>
    </tableColumn>
    <tableColumn id="5" xr3:uid="{00000000-0010-0000-0200-000005000000}" name="Completed Activities " dataDxfId="15">
      <calculatedColumnFormula>SUMIFS(Tasks!C:$C,Tasks!$D:$D,"Completed",Tasks!$B:$B,'Stage Based Aggregation'!$A9)</calculatedColumnFormula>
    </tableColumn>
    <tableColumn id="6" xr3:uid="{00000000-0010-0000-0200-000006000000}" name="Contacted Leads " dataDxfId="14">
      <calculatedColumnFormula>'Stage Based Aggregation'!Q9</calculatedColumnFormula>
    </tableColumn>
    <tableColumn id="7" xr3:uid="{00000000-0010-0000-0200-000007000000}" name="Open Leads " dataDxfId="13">
      <calculatedColumnFormula>'Stage Based Aggregation'!R9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5" displayName="Table135" ref="A15:G19" totalsRowShown="0" headerRowDxfId="12" dataDxfId="10" totalsRowDxfId="8" headerRowBorderDxfId="11" tableBorderDxfId="9" totalsRowBorderDxfId="7">
  <autoFilter ref="A15:G19" xr:uid="{00000000-0009-0000-0100-000004000000}"/>
  <tableColumns count="7">
    <tableColumn id="1" xr3:uid="{00000000-0010-0000-0300-000001000000}" name="Maxwell Manager" dataDxfId="6"/>
    <tableColumn id="2" xr3:uid="{00000000-0010-0000-0300-000002000000}" name="Closed Won Opportunities " dataDxfId="5">
      <calculatedColumnFormula>'Stage Based Aggregation'!C15</calculatedColumnFormula>
    </tableColumn>
    <tableColumn id="3" xr3:uid="{00000000-0010-0000-0300-000003000000}" name="Closed Lost Opportunities " dataDxfId="4">
      <calculatedColumnFormula>'Stage Based Aggregation'!D15</calculatedColumnFormula>
    </tableColumn>
    <tableColumn id="4" xr3:uid="{00000000-0010-0000-0300-000004000000}" name="Open Opportunities " dataDxfId="3">
      <calculatedColumnFormula>SUM('Stage Based Aggregation'!C15:L15)</calculatedColumnFormula>
    </tableColumn>
    <tableColumn id="5" xr3:uid="{00000000-0010-0000-0300-000005000000}" name="Completed Activities " dataDxfId="2">
      <calculatedColumnFormula>SUMIFS(Tasks!C:$C,Tasks!$D:$D,"Completed",Tasks!$B:$B,'Stage Based Aggregation'!$A15)</calculatedColumnFormula>
    </tableColumn>
    <tableColumn id="6" xr3:uid="{00000000-0010-0000-0300-000006000000}" name="Contacted Leads " dataDxfId="1">
      <calculatedColumnFormula>'Stage Based Aggregation'!Q15</calculatedColumnFormula>
    </tableColumn>
    <tableColumn id="7" xr3:uid="{00000000-0010-0000-0300-000007000000}" name="Open Leads " dataDxfId="0">
      <calculatedColumnFormula>'Stage Based Aggregation'!R15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GDO Theme">
  <a:themeElements>
    <a:clrScheme name="GDO Theme">
      <a:dk1>
        <a:srgbClr val="000000"/>
      </a:dk1>
      <a:lt1>
        <a:sysClr val="window" lastClr="FFFFFF"/>
      </a:lt1>
      <a:dk2>
        <a:srgbClr val="5E5E5E"/>
      </a:dk2>
      <a:lt2>
        <a:srgbClr val="F2F2F2"/>
      </a:lt2>
      <a:accent1>
        <a:srgbClr val="00C1CC"/>
      </a:accent1>
      <a:accent2>
        <a:srgbClr val="7C891D"/>
      </a:accent2>
      <a:accent3>
        <a:srgbClr val="EA700C"/>
      </a:accent3>
      <a:accent4>
        <a:srgbClr val="838383"/>
      </a:accent4>
      <a:accent5>
        <a:srgbClr val="FEC306"/>
      </a:accent5>
      <a:accent6>
        <a:srgbClr val="DA4C20"/>
      </a:accent6>
      <a:hlink>
        <a:srgbClr val="008B92"/>
      </a:hlink>
      <a:folHlink>
        <a:srgbClr val="B2B2B2"/>
      </a:folHlink>
    </a:clrScheme>
    <a:fontScheme name="GDO Theme">
      <a:majorFont>
        <a:latin typeface="Calibri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tabSelected="1" zoomScale="80" zoomScaleNormal="80" workbookViewId="0">
      <selection sqref="A1:G2"/>
    </sheetView>
  </sheetViews>
  <sheetFormatPr defaultColWidth="9" defaultRowHeight="13.5" x14ac:dyDescent="0.3"/>
  <cols>
    <col min="1" max="1" width="28.78515625" style="1" customWidth="1"/>
    <col min="2" max="4" width="28.78515625" style="2" customWidth="1"/>
    <col min="5" max="7" width="28.78515625" style="1" customWidth="1"/>
    <col min="8" max="10" width="7.28515625" style="1" customWidth="1"/>
    <col min="11" max="16384" width="9" style="1"/>
  </cols>
  <sheetData>
    <row r="1" spans="1:7" ht="27.65" customHeight="1" x14ac:dyDescent="0.3">
      <c r="A1" s="105" t="s">
        <v>226</v>
      </c>
      <c r="B1" s="106"/>
      <c r="C1" s="106"/>
      <c r="D1" s="106"/>
      <c r="E1" s="106"/>
      <c r="F1" s="106"/>
      <c r="G1" s="107"/>
    </row>
    <row r="2" spans="1:7" ht="27.65" customHeight="1" x14ac:dyDescent="0.3">
      <c r="A2" s="108"/>
      <c r="B2" s="109"/>
      <c r="C2" s="109"/>
      <c r="D2" s="109"/>
      <c r="E2" s="109"/>
      <c r="F2" s="109"/>
      <c r="G2" s="110"/>
    </row>
    <row r="3" spans="1:7" s="20" customFormat="1" ht="39" customHeight="1" x14ac:dyDescent="0.4">
      <c r="A3" s="93" t="s">
        <v>155</v>
      </c>
      <c r="B3" s="94" t="s">
        <v>156</v>
      </c>
      <c r="C3" s="94" t="s">
        <v>157</v>
      </c>
      <c r="D3" s="94" t="s">
        <v>158</v>
      </c>
      <c r="E3" s="95" t="s">
        <v>159</v>
      </c>
      <c r="F3" s="95" t="s">
        <v>160</v>
      </c>
      <c r="G3" s="43" t="s">
        <v>161</v>
      </c>
    </row>
    <row r="4" spans="1:7" ht="17.5" x14ac:dyDescent="0.35">
      <c r="A4" s="96" t="s">
        <v>175</v>
      </c>
      <c r="B4" s="97">
        <f>SUM('Sales Rep Statistics'!B4:B7)</f>
        <v>0</v>
      </c>
      <c r="C4" s="97">
        <f>SUM('Sales Rep Statistics'!C4:C7)</f>
        <v>0</v>
      </c>
      <c r="D4" s="97">
        <f>SUM('Sales Rep Statistics'!D4:D7)</f>
        <v>0</v>
      </c>
      <c r="E4" s="98">
        <f>SUM('Sales Rep Statistics'!E4:E7)</f>
        <v>0</v>
      </c>
      <c r="F4" s="98">
        <f>SUM('Sales Rep Statistics'!F4:F7)</f>
        <v>0</v>
      </c>
      <c r="G4" s="41">
        <f>SUM('Sales Rep Statistics'!G4:G7)</f>
        <v>0</v>
      </c>
    </row>
    <row r="5" spans="1:7" ht="17.5" x14ac:dyDescent="0.35">
      <c r="A5" s="96" t="s">
        <v>176</v>
      </c>
      <c r="B5" s="97">
        <f>SUM('Sales Rep Statistics'!B10:B14)</f>
        <v>0</v>
      </c>
      <c r="C5" s="97">
        <f>SUM('Sales Rep Statistics'!C10:C14)</f>
        <v>0</v>
      </c>
      <c r="D5" s="97">
        <f>SUM('Sales Rep Statistics'!D10:D14)</f>
        <v>0</v>
      </c>
      <c r="E5" s="98">
        <f>SUM('Sales Rep Statistics'!E10:E14)</f>
        <v>0</v>
      </c>
      <c r="F5" s="98">
        <f>SUM('Sales Rep Statistics'!F10:F14)</f>
        <v>0</v>
      </c>
      <c r="G5" s="41">
        <f>SUM('Sales Rep Statistics'!G10:G14)</f>
        <v>0</v>
      </c>
    </row>
    <row r="6" spans="1:7" ht="18" thickBot="1" x14ac:dyDescent="0.4">
      <c r="A6" s="99" t="s">
        <v>177</v>
      </c>
      <c r="B6" s="100">
        <f>SUM('Sales Rep Statistics'!B16:B19)</f>
        <v>0</v>
      </c>
      <c r="C6" s="100">
        <f>SUM('Sales Rep Statistics'!C16:C19)</f>
        <v>0</v>
      </c>
      <c r="D6" s="100">
        <f>SUM('Sales Rep Statistics'!D16:D19)</f>
        <v>0</v>
      </c>
      <c r="E6" s="101">
        <f>SUM('Sales Rep Statistics'!E16:E19)</f>
        <v>0</v>
      </c>
      <c r="F6" s="101">
        <f>SUM('Sales Rep Statistics'!F16:F19)</f>
        <v>0</v>
      </c>
      <c r="G6" s="42">
        <f>SUM('Sales Rep Statistics'!G16:G19)</f>
        <v>0</v>
      </c>
    </row>
    <row r="7" spans="1:7" ht="15" x14ac:dyDescent="0.3">
      <c r="A7" s="22"/>
      <c r="B7" s="21"/>
      <c r="C7" s="21"/>
      <c r="D7" s="21"/>
      <c r="E7" s="19"/>
      <c r="F7" s="19"/>
      <c r="G7" s="19"/>
    </row>
    <row r="8" spans="1:7" ht="15" x14ac:dyDescent="0.3">
      <c r="A8" s="22"/>
      <c r="B8" s="21"/>
      <c r="C8" s="21"/>
      <c r="D8" s="21"/>
      <c r="E8" s="19"/>
      <c r="F8" s="19"/>
      <c r="G8" s="19"/>
    </row>
    <row r="9" spans="1:7" ht="15" x14ac:dyDescent="0.3">
      <c r="A9" s="22"/>
      <c r="B9" s="21"/>
      <c r="C9" s="21"/>
      <c r="D9" s="21"/>
      <c r="E9" s="19"/>
      <c r="F9" s="19"/>
      <c r="G9" s="19"/>
    </row>
    <row r="10" spans="1:7" ht="15" x14ac:dyDescent="0.3">
      <c r="A10" s="22"/>
      <c r="B10" s="21"/>
      <c r="C10" s="21"/>
      <c r="D10" s="21"/>
      <c r="E10" s="19"/>
      <c r="F10" s="19"/>
      <c r="G10" s="19"/>
    </row>
    <row r="11" spans="1:7" ht="15" x14ac:dyDescent="0.3">
      <c r="A11" s="22"/>
      <c r="B11" s="21"/>
      <c r="C11" s="21"/>
      <c r="D11" s="21"/>
      <c r="E11" s="19"/>
      <c r="F11" s="19"/>
      <c r="G11" s="19"/>
    </row>
    <row r="12" spans="1:7" x14ac:dyDescent="0.3">
      <c r="A12" s="102"/>
      <c r="B12" s="103"/>
      <c r="C12" s="103"/>
      <c r="D12" s="103"/>
      <c r="E12" s="104"/>
      <c r="F12" s="104"/>
    </row>
    <row r="13" spans="1:7" x14ac:dyDescent="0.3">
      <c r="A13" s="102"/>
      <c r="B13" s="103"/>
      <c r="C13" s="103"/>
      <c r="D13" s="103"/>
      <c r="E13" s="104"/>
      <c r="F13" s="104"/>
    </row>
    <row r="14" spans="1:7" x14ac:dyDescent="0.3">
      <c r="A14" s="102"/>
      <c r="B14" s="103"/>
      <c r="C14" s="103"/>
      <c r="D14" s="103"/>
      <c r="E14" s="104"/>
      <c r="F14" s="104"/>
    </row>
    <row r="15" spans="1:7" x14ac:dyDescent="0.3">
      <c r="A15" s="102"/>
      <c r="B15" s="103"/>
      <c r="C15" s="103"/>
      <c r="D15" s="103"/>
      <c r="E15" s="104"/>
      <c r="F15" s="104"/>
    </row>
    <row r="16" spans="1:7" x14ac:dyDescent="0.3">
      <c r="A16" s="102"/>
      <c r="B16" s="103"/>
      <c r="C16" s="103"/>
      <c r="D16" s="103"/>
      <c r="E16" s="104"/>
      <c r="F16" s="104"/>
    </row>
    <row r="17" spans="1:9" x14ac:dyDescent="0.3">
      <c r="A17" s="102"/>
      <c r="B17" s="103"/>
      <c r="C17" s="103"/>
      <c r="D17" s="103"/>
      <c r="E17" s="104"/>
      <c r="F17" s="104"/>
    </row>
    <row r="18" spans="1:9" x14ac:dyDescent="0.3">
      <c r="A18" s="102"/>
      <c r="B18" s="103"/>
      <c r="C18" s="103"/>
      <c r="D18" s="103"/>
      <c r="E18" s="104"/>
      <c r="F18" s="104"/>
    </row>
    <row r="19" spans="1:9" x14ac:dyDescent="0.3">
      <c r="A19" s="102"/>
      <c r="B19" s="103"/>
      <c r="C19" s="103"/>
      <c r="D19" s="103"/>
      <c r="E19" s="104"/>
      <c r="F19" s="104"/>
    </row>
    <row r="20" spans="1:9" x14ac:dyDescent="0.3">
      <c r="A20" s="102"/>
      <c r="B20" s="103"/>
      <c r="C20" s="103"/>
      <c r="D20" s="103"/>
      <c r="E20" s="104"/>
      <c r="F20" s="104"/>
    </row>
    <row r="21" spans="1:9" x14ac:dyDescent="0.3">
      <c r="A21" s="102"/>
      <c r="B21" s="103"/>
      <c r="C21" s="103"/>
      <c r="D21" s="103"/>
      <c r="E21" s="104"/>
      <c r="F21" s="104"/>
    </row>
    <row r="22" spans="1:9" x14ac:dyDescent="0.3">
      <c r="A22" s="102"/>
      <c r="B22" s="103"/>
      <c r="C22" s="103"/>
      <c r="D22" s="103"/>
      <c r="E22" s="104"/>
      <c r="F22" s="104"/>
    </row>
    <row r="23" spans="1:9" x14ac:dyDescent="0.3">
      <c r="A23" s="102"/>
      <c r="B23" s="103"/>
      <c r="C23" s="103"/>
      <c r="D23" s="103"/>
      <c r="E23" s="104"/>
      <c r="F23" s="104"/>
    </row>
    <row r="24" spans="1:9" x14ac:dyDescent="0.3">
      <c r="A24" s="102"/>
      <c r="B24" s="103"/>
      <c r="C24" s="103"/>
      <c r="D24" s="103"/>
      <c r="E24" s="104"/>
      <c r="F24" s="104"/>
      <c r="I24" s="25"/>
    </row>
    <row r="25" spans="1:9" x14ac:dyDescent="0.3">
      <c r="A25" s="102"/>
      <c r="B25" s="103"/>
      <c r="C25" s="103"/>
      <c r="D25" s="103"/>
      <c r="E25" s="104"/>
      <c r="F25" s="104"/>
      <c r="I25" s="23"/>
    </row>
    <row r="26" spans="1:9" x14ac:dyDescent="0.3">
      <c r="A26" s="102"/>
      <c r="B26" s="103"/>
      <c r="C26" s="103"/>
      <c r="D26" s="103"/>
      <c r="E26" s="104"/>
      <c r="F26" s="104"/>
      <c r="I26" s="23"/>
    </row>
    <row r="27" spans="1:9" x14ac:dyDescent="0.3">
      <c r="A27" s="102"/>
      <c r="B27" s="103"/>
      <c r="C27" s="103"/>
      <c r="D27" s="103"/>
      <c r="E27" s="104"/>
      <c r="F27" s="104"/>
      <c r="I27" s="23"/>
    </row>
    <row r="28" spans="1:9" x14ac:dyDescent="0.3">
      <c r="A28" s="102"/>
      <c r="B28" s="103"/>
      <c r="C28" s="103"/>
      <c r="D28" s="103"/>
      <c r="E28" s="104"/>
      <c r="F28" s="104"/>
    </row>
    <row r="29" spans="1:9" x14ac:dyDescent="0.3">
      <c r="A29" s="102"/>
      <c r="B29" s="103"/>
      <c r="C29" s="103"/>
      <c r="D29" s="103"/>
      <c r="E29" s="104"/>
      <c r="F29" s="104"/>
    </row>
    <row r="30" spans="1:9" x14ac:dyDescent="0.3">
      <c r="A30" s="102"/>
      <c r="B30" s="103"/>
      <c r="C30" s="103"/>
      <c r="D30" s="103"/>
      <c r="E30" s="104"/>
      <c r="F30" s="104"/>
    </row>
    <row r="31" spans="1:9" x14ac:dyDescent="0.3">
      <c r="A31" s="102"/>
      <c r="B31" s="103"/>
      <c r="C31" s="103"/>
      <c r="D31" s="103"/>
      <c r="E31" s="104"/>
      <c r="F31" s="104"/>
    </row>
    <row r="32" spans="1:9" x14ac:dyDescent="0.3">
      <c r="A32" s="17"/>
    </row>
    <row r="33" spans="1:1" x14ac:dyDescent="0.3">
      <c r="A33" s="17"/>
    </row>
    <row r="34" spans="1:1" x14ac:dyDescent="0.3">
      <c r="A34" s="17"/>
    </row>
    <row r="35" spans="1:1" x14ac:dyDescent="0.3">
      <c r="A35" s="17"/>
    </row>
    <row r="36" spans="1:1" x14ac:dyDescent="0.3">
      <c r="A36" s="17"/>
    </row>
    <row r="37" spans="1:1" x14ac:dyDescent="0.3">
      <c r="A37" s="17"/>
    </row>
    <row r="38" spans="1:1" x14ac:dyDescent="0.3">
      <c r="A38" s="17"/>
    </row>
    <row r="39" spans="1:1" x14ac:dyDescent="0.3">
      <c r="A39" s="17"/>
    </row>
    <row r="40" spans="1:1" x14ac:dyDescent="0.3">
      <c r="A40" s="17"/>
    </row>
    <row r="41" spans="1:1" x14ac:dyDescent="0.3">
      <c r="A41" s="17"/>
    </row>
    <row r="42" spans="1:1" x14ac:dyDescent="0.3">
      <c r="A42" s="17"/>
    </row>
    <row r="43" spans="1:1" x14ac:dyDescent="0.3">
      <c r="A43" s="17"/>
    </row>
    <row r="44" spans="1:1" x14ac:dyDescent="0.3">
      <c r="A44" s="17"/>
    </row>
    <row r="45" spans="1:1" x14ac:dyDescent="0.3">
      <c r="A45" s="17"/>
    </row>
    <row r="46" spans="1:1" x14ac:dyDescent="0.3">
      <c r="A46" s="17"/>
    </row>
    <row r="47" spans="1:1" x14ac:dyDescent="0.3">
      <c r="A47" s="17"/>
    </row>
    <row r="48" spans="1:1" x14ac:dyDescent="0.3">
      <c r="A48" s="17"/>
    </row>
  </sheetData>
  <mergeCells count="1">
    <mergeCell ref="A1:G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D11" sqref="D11"/>
    </sheetView>
  </sheetViews>
  <sheetFormatPr defaultColWidth="9" defaultRowHeight="13.5" x14ac:dyDescent="0.3"/>
  <cols>
    <col min="1" max="1" width="45.7109375" style="13" customWidth="1"/>
    <col min="2" max="3" width="28.7109375" style="13" customWidth="1"/>
    <col min="4" max="4" width="19.7109375" style="13" customWidth="1"/>
    <col min="5" max="16384" width="9" style="13"/>
  </cols>
  <sheetData>
    <row r="1" spans="1:4" x14ac:dyDescent="0.3">
      <c r="A1" s="14" t="s">
        <v>14</v>
      </c>
      <c r="B1" s="14" t="s">
        <v>15</v>
      </c>
      <c r="C1" s="14" t="s">
        <v>21</v>
      </c>
      <c r="D1" s="14" t="s">
        <v>16</v>
      </c>
    </row>
    <row r="2" spans="1:4" x14ac:dyDescent="0.3">
      <c r="A2" s="7" t="s">
        <v>26</v>
      </c>
      <c r="B2" s="13" t="str">
        <f>"Contacted"</f>
        <v>Contacted</v>
      </c>
      <c r="C2" s="13" t="str">
        <f>A2&amp;" - "&amp;B2</f>
        <v>Vinayak Dixit - Contacted</v>
      </c>
      <c r="D2" s="7">
        <v>277</v>
      </c>
    </row>
    <row r="3" spans="1:4" x14ac:dyDescent="0.3">
      <c r="A3" s="7" t="s">
        <v>26</v>
      </c>
      <c r="B3" s="13" t="str">
        <f>"Open"</f>
        <v>Open</v>
      </c>
      <c r="C3" s="13" t="str">
        <f>A3&amp;" - "&amp;B3</f>
        <v>Vinayak Dixit - Open</v>
      </c>
      <c r="D3" s="7">
        <v>72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workbookViewId="0">
      <selection activeCell="B13" sqref="B13"/>
    </sheetView>
  </sheetViews>
  <sheetFormatPr defaultColWidth="9" defaultRowHeight="13.5" x14ac:dyDescent="0.3"/>
  <cols>
    <col min="1" max="1" width="39.28515625" style="13" customWidth="1"/>
    <col min="2" max="2" width="23.2109375" style="13" customWidth="1"/>
    <col min="3" max="3" width="39.28515625" style="13" customWidth="1"/>
    <col min="4" max="4" width="24.42578125" style="15" customWidth="1"/>
    <col min="5" max="16384" width="9" style="13"/>
  </cols>
  <sheetData>
    <row r="1" spans="1:4" x14ac:dyDescent="0.3">
      <c r="A1" s="14" t="s">
        <v>17</v>
      </c>
      <c r="B1" s="14" t="s">
        <v>2</v>
      </c>
      <c r="C1" s="14" t="s">
        <v>18</v>
      </c>
      <c r="D1" s="18" t="s">
        <v>3</v>
      </c>
    </row>
    <row r="2" spans="1:4" x14ac:dyDescent="0.3">
      <c r="A2" s="7" t="s">
        <v>24</v>
      </c>
      <c r="B2" s="7" t="s">
        <v>19</v>
      </c>
      <c r="C2" s="13" t="str">
        <f t="shared" ref="C2:C14" si="0">A2&amp;" - "&amp;B2</f>
        <v>Bill Davis - Closed Won</v>
      </c>
      <c r="D2" s="16">
        <v>161065</v>
      </c>
    </row>
    <row r="3" spans="1:4" x14ac:dyDescent="0.3">
      <c r="A3" s="7" t="s">
        <v>33</v>
      </c>
      <c r="B3" s="7" t="s">
        <v>19</v>
      </c>
      <c r="C3" s="13" t="str">
        <f t="shared" si="0"/>
        <v>Bob Rogers - Closed Won</v>
      </c>
      <c r="D3" s="16">
        <v>99750</v>
      </c>
    </row>
    <row r="4" spans="1:4" x14ac:dyDescent="0.3">
      <c r="A4" s="7" t="s">
        <v>23</v>
      </c>
      <c r="B4" s="7" t="s">
        <v>19</v>
      </c>
      <c r="C4" s="13" t="str">
        <f t="shared" si="0"/>
        <v>John Adams - Closed Won</v>
      </c>
      <c r="D4" s="16">
        <v>8250</v>
      </c>
    </row>
    <row r="5" spans="1:4" x14ac:dyDescent="0.3">
      <c r="A5" s="7" t="s">
        <v>23</v>
      </c>
      <c r="B5" s="7" t="s">
        <v>20</v>
      </c>
      <c r="C5" s="13" t="str">
        <f t="shared" si="0"/>
        <v>John Adams - Closed Lost</v>
      </c>
      <c r="D5" s="16">
        <v>46985</v>
      </c>
    </row>
    <row r="6" spans="1:4" x14ac:dyDescent="0.3">
      <c r="A6" s="7" t="s">
        <v>26</v>
      </c>
      <c r="B6" s="7" t="s">
        <v>19</v>
      </c>
      <c r="C6" s="13" t="str">
        <f t="shared" si="0"/>
        <v>Vinayak Dixit - Closed Won</v>
      </c>
      <c r="D6" s="16">
        <v>377112</v>
      </c>
    </row>
    <row r="7" spans="1:4" x14ac:dyDescent="0.3">
      <c r="A7" s="7" t="s">
        <v>26</v>
      </c>
      <c r="B7" s="7" t="s">
        <v>20</v>
      </c>
      <c r="C7" s="13" t="str">
        <f t="shared" si="0"/>
        <v>Vinayak Dixit - Closed Lost</v>
      </c>
      <c r="D7" s="16">
        <v>49530</v>
      </c>
    </row>
    <row r="8" spans="1:4" x14ac:dyDescent="0.3">
      <c r="A8" s="7" t="s">
        <v>31</v>
      </c>
      <c r="B8" s="7" t="s">
        <v>19</v>
      </c>
      <c r="C8" s="13" t="str">
        <f t="shared" si="0"/>
        <v>Kristen Jackson - Closed Won</v>
      </c>
      <c r="D8" s="16">
        <v>448500</v>
      </c>
    </row>
    <row r="9" spans="1:4" x14ac:dyDescent="0.3">
      <c r="A9" s="13" t="s">
        <v>24</v>
      </c>
      <c r="B9" s="13" t="str">
        <f t="shared" ref="B9:B14" si="1">"Open"</f>
        <v>Open</v>
      </c>
      <c r="C9" s="13" t="str">
        <f t="shared" si="0"/>
        <v>Bill Davis - Open</v>
      </c>
      <c r="D9" s="15">
        <v>70925</v>
      </c>
    </row>
    <row r="10" spans="1:4" x14ac:dyDescent="0.3">
      <c r="A10" s="13" t="s">
        <v>33</v>
      </c>
      <c r="B10" s="13" t="str">
        <f t="shared" si="1"/>
        <v>Open</v>
      </c>
      <c r="C10" s="13" t="str">
        <f t="shared" si="0"/>
        <v>Bob Rogers - Open</v>
      </c>
      <c r="D10" s="15">
        <v>68000</v>
      </c>
    </row>
    <row r="11" spans="1:4" x14ac:dyDescent="0.3">
      <c r="A11" s="13" t="s">
        <v>23</v>
      </c>
      <c r="B11" s="13" t="str">
        <f t="shared" si="1"/>
        <v>Open</v>
      </c>
      <c r="C11" s="13" t="str">
        <f t="shared" si="0"/>
        <v>John Adams - Open</v>
      </c>
      <c r="D11" s="15">
        <v>124260</v>
      </c>
    </row>
    <row r="12" spans="1:4" x14ac:dyDescent="0.3">
      <c r="A12" s="13" t="s">
        <v>31</v>
      </c>
      <c r="B12" s="13" t="str">
        <f t="shared" si="1"/>
        <v>Open</v>
      </c>
      <c r="C12" s="13" t="str">
        <f t="shared" si="0"/>
        <v>Kristen Jackson - Open</v>
      </c>
      <c r="D12" s="15">
        <v>217835</v>
      </c>
    </row>
    <row r="13" spans="1:4" x14ac:dyDescent="0.3">
      <c r="A13" s="13" t="s">
        <v>12</v>
      </c>
      <c r="B13" s="13" t="str">
        <f t="shared" si="1"/>
        <v>Open</v>
      </c>
      <c r="C13" s="13" t="str">
        <f t="shared" si="0"/>
        <v>Sally Sales - Open</v>
      </c>
      <c r="D13" s="15">
        <v>262662</v>
      </c>
    </row>
    <row r="14" spans="1:4" x14ac:dyDescent="0.3">
      <c r="A14" s="13" t="s">
        <v>26</v>
      </c>
      <c r="B14" s="13" t="str">
        <f t="shared" si="1"/>
        <v>Open</v>
      </c>
      <c r="C14" s="13" t="str">
        <f t="shared" si="0"/>
        <v>Vinayak Dixit - Open</v>
      </c>
      <c r="D14" s="15">
        <v>2346924</v>
      </c>
    </row>
  </sheetData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3229-3FA6-4FA2-9C9B-4E29776048D7}">
  <dimension ref="A1:H69"/>
  <sheetViews>
    <sheetView showGridLines="0" zoomScale="70" zoomScaleNormal="70" workbookViewId="0">
      <selection sqref="A1:G2"/>
    </sheetView>
  </sheetViews>
  <sheetFormatPr defaultColWidth="9" defaultRowHeight="13.5" x14ac:dyDescent="0.3"/>
  <cols>
    <col min="1" max="1" width="29.2109375" style="1" customWidth="1"/>
    <col min="2" max="4" width="29.2109375" style="2" customWidth="1"/>
    <col min="5" max="7" width="29.2109375" style="1" customWidth="1"/>
    <col min="8" max="10" width="7.28515625" style="1" customWidth="1"/>
    <col min="11" max="16384" width="9" style="1"/>
  </cols>
  <sheetData>
    <row r="1" spans="1:8" ht="30.65" customHeight="1" x14ac:dyDescent="0.3">
      <c r="A1" s="111" t="s">
        <v>227</v>
      </c>
      <c r="B1" s="112"/>
      <c r="C1" s="112"/>
      <c r="D1" s="112"/>
      <c r="E1" s="112"/>
      <c r="F1" s="112"/>
      <c r="G1" s="113"/>
      <c r="H1" s="45"/>
    </row>
    <row r="2" spans="1:8" ht="30.65" customHeight="1" x14ac:dyDescent="0.3">
      <c r="A2" s="114"/>
      <c r="B2" s="115"/>
      <c r="C2" s="115"/>
      <c r="D2" s="115"/>
      <c r="E2" s="115"/>
      <c r="F2" s="115"/>
      <c r="G2" s="116"/>
      <c r="H2" s="45"/>
    </row>
    <row r="3" spans="1:8" s="20" customFormat="1" ht="36.65" customHeight="1" x14ac:dyDescent="0.4">
      <c r="A3" s="62" t="s">
        <v>175</v>
      </c>
      <c r="B3" s="63" t="s">
        <v>156</v>
      </c>
      <c r="C3" s="63" t="s">
        <v>162</v>
      </c>
      <c r="D3" s="63" t="s">
        <v>158</v>
      </c>
      <c r="E3" s="64" t="s">
        <v>159</v>
      </c>
      <c r="F3" s="64" t="s">
        <v>160</v>
      </c>
      <c r="G3" s="65" t="s">
        <v>161</v>
      </c>
      <c r="H3" s="66"/>
    </row>
    <row r="4" spans="1:8" ht="17.5" x14ac:dyDescent="0.35">
      <c r="A4" s="67" t="s">
        <v>169</v>
      </c>
      <c r="B4" s="68">
        <f>'Stage Based Aggregation'!C3</f>
        <v>0</v>
      </c>
      <c r="C4" s="68">
        <f>'Stage Based Aggregation'!D3</f>
        <v>0</v>
      </c>
      <c r="D4" s="68">
        <f>SUM('Stage Based Aggregation'!E3:L3)</f>
        <v>0</v>
      </c>
      <c r="E4" s="69">
        <f>SUMIFS(Tasks!C:$C,Tasks!$D:$D,"Completed",Tasks!$B:$B,'Stage Based Aggregation'!$A3)</f>
        <v>0</v>
      </c>
      <c r="F4" s="69">
        <f>'Stage Based Aggregation'!Q3</f>
        <v>0</v>
      </c>
      <c r="G4" s="70">
        <f>'Stage Based Aggregation'!R3</f>
        <v>0</v>
      </c>
      <c r="H4" s="45"/>
    </row>
    <row r="5" spans="1:8" ht="17.5" x14ac:dyDescent="0.35">
      <c r="A5" s="67" t="s">
        <v>172</v>
      </c>
      <c r="B5" s="68">
        <f>'Stage Based Aggregation'!C4</f>
        <v>0</v>
      </c>
      <c r="C5" s="68">
        <f>'Stage Based Aggregation'!D4</f>
        <v>0</v>
      </c>
      <c r="D5" s="68">
        <f>SUM('Stage Based Aggregation'!E4:L4)</f>
        <v>0</v>
      </c>
      <c r="E5" s="69">
        <f>SUMIFS(Tasks!C:$C,Tasks!$D:$D,"Completed",Tasks!$B:$B,'Stage Based Aggregation'!$A4)</f>
        <v>0</v>
      </c>
      <c r="F5" s="69">
        <f>'Stage Based Aggregation'!Q4</f>
        <v>0</v>
      </c>
      <c r="G5" s="70">
        <f>'Stage Based Aggregation'!R4</f>
        <v>0</v>
      </c>
      <c r="H5" s="45"/>
    </row>
    <row r="6" spans="1:8" ht="17.5" x14ac:dyDescent="0.35">
      <c r="A6" s="67" t="s">
        <v>163</v>
      </c>
      <c r="B6" s="68">
        <f>'Stage Based Aggregation'!C5</f>
        <v>0</v>
      </c>
      <c r="C6" s="68">
        <f>'Stage Based Aggregation'!D5</f>
        <v>0</v>
      </c>
      <c r="D6" s="68">
        <f>SUM('Stage Based Aggregation'!E5:L5)</f>
        <v>0</v>
      </c>
      <c r="E6" s="69">
        <f>SUMIFS(Tasks!C:$C,Tasks!$D:$D,"Completed",Tasks!$B:$B,'Stage Based Aggregation'!$A5)</f>
        <v>0</v>
      </c>
      <c r="F6" s="69">
        <f>'Stage Based Aggregation'!Q5</f>
        <v>0</v>
      </c>
      <c r="G6" s="70">
        <f>'Stage Based Aggregation'!R5</f>
        <v>0</v>
      </c>
      <c r="H6" s="45"/>
    </row>
    <row r="7" spans="1:8" ht="18" thickBot="1" x14ac:dyDescent="0.4">
      <c r="A7" s="71" t="s">
        <v>164</v>
      </c>
      <c r="B7" s="72">
        <f>'Stage Based Aggregation'!C6</f>
        <v>0</v>
      </c>
      <c r="C7" s="72">
        <f>'Stage Based Aggregation'!D6</f>
        <v>0</v>
      </c>
      <c r="D7" s="72">
        <f>SUM('Stage Based Aggregation'!E6:L6)</f>
        <v>0</v>
      </c>
      <c r="E7" s="73">
        <f>SUMIFS(Tasks!C:$C,Tasks!$D:$D,"Completed",Tasks!$B:$B,'Stage Based Aggregation'!$A6)</f>
        <v>0</v>
      </c>
      <c r="F7" s="73">
        <f>'Stage Based Aggregation'!Q6</f>
        <v>0</v>
      </c>
      <c r="G7" s="74">
        <f>'Stage Based Aggregation'!R6</f>
        <v>0</v>
      </c>
      <c r="H7" s="45"/>
    </row>
    <row r="8" spans="1:8" ht="17.5" x14ac:dyDescent="0.35">
      <c r="A8" s="75"/>
      <c r="B8" s="76" t="str">
        <f ca="1">IF(SUMIF('Opps - By Owner, By Stage'!C:D,'Sales Rep Statistics'!A8&amp;" - Closed Won",'Opps - By Owner, By Stage'!D:D)=0,"",SUMIF('Opps - By Owner, By Stage'!C:D,'Sales Rep Statistics'!A8&amp;" - Closed Won",'Opps - By Owner, By Stage'!D:D))</f>
        <v/>
      </c>
      <c r="C8" s="76" t="str">
        <f ca="1">IF(SUMIF('Opps - By Owner, By Stage'!C:D,'Sales Rep Statistics'!A8&amp;" - Closed Lost",'Opps - By Owner, By Stage'!D:D)=0,"",SUMIF('Opps - By Owner, By Stage'!C:D,'Sales Rep Statistics'!A8&amp;" - Closed Lost",'Opps - By Owner, By Stage'!D:D))</f>
        <v/>
      </c>
      <c r="D8" s="76" t="str">
        <f ca="1">IF(SUMIF('Opps - By Owner, By Stage'!C:D,'Sales Rep Statistics'!A8&amp;" - Open",'Opps - By Owner, By Stage'!D:D)=0,"",SUMIF('Opps - By Owner, By Stage'!C:D,'Sales Rep Statistics'!A8&amp;" - Open",'Opps - By Owner, By Stage'!D:D))</f>
        <v/>
      </c>
      <c r="E8" s="77" t="str">
        <f>IF(COUNTIF('Activity Details'!A:A,#REF!)=0,"",COUNTIF('Activity Details'!A:A,#REF!))</f>
        <v/>
      </c>
      <c r="F8" s="77" t="str">
        <f ca="1">IF(SUMIF('Leads By Owner'!C:D,'Sales Rep Statistics'!A8&amp;" - Contacted",'Leads By Owner'!D:D)=0,"",SUMIF('Leads By Owner'!C:D,'Sales Rep Statistics'!A8&amp;" - Contacted",'Leads By Owner'!D:D))</f>
        <v/>
      </c>
      <c r="G8" s="77" t="str">
        <f ca="1">IF(SUMIF('Leads By Owner'!C:D,'Sales Rep Statistics'!A8&amp;" - Open",'Leads By Owner'!D:D)=0,"",SUMIF('Leads By Owner'!C:D,'Sales Rep Statistics'!A8&amp;" - Open",'Leads By Owner'!D:D))</f>
        <v/>
      </c>
      <c r="H8" s="45"/>
    </row>
    <row r="9" spans="1:8" ht="36.65" customHeight="1" x14ac:dyDescent="0.3">
      <c r="A9" s="78" t="s">
        <v>176</v>
      </c>
      <c r="B9" s="79" t="s">
        <v>156</v>
      </c>
      <c r="C9" s="79" t="s">
        <v>162</v>
      </c>
      <c r="D9" s="79" t="s">
        <v>158</v>
      </c>
      <c r="E9" s="80" t="s">
        <v>159</v>
      </c>
      <c r="F9" s="80" t="s">
        <v>160</v>
      </c>
      <c r="G9" s="81" t="s">
        <v>161</v>
      </c>
      <c r="H9" s="45"/>
    </row>
    <row r="10" spans="1:8" ht="17.5" x14ac:dyDescent="0.35">
      <c r="A10" s="82" t="s">
        <v>165</v>
      </c>
      <c r="B10" s="68">
        <f>'Stage Based Aggregation'!C9</f>
        <v>0</v>
      </c>
      <c r="C10" s="68">
        <f>'Stage Based Aggregation'!D9</f>
        <v>0</v>
      </c>
      <c r="D10" s="68">
        <f>SUM('Stage Based Aggregation'!E9:L9)</f>
        <v>0</v>
      </c>
      <c r="E10" s="69">
        <f>SUMIFS(Tasks!C:$C,Tasks!$D:$D,"Completed",Tasks!$B:$B,'Stage Based Aggregation'!$A9)</f>
        <v>0</v>
      </c>
      <c r="F10" s="69">
        <f>'Stage Based Aggregation'!Q9</f>
        <v>0</v>
      </c>
      <c r="G10" s="83">
        <f>'Stage Based Aggregation'!R9</f>
        <v>0</v>
      </c>
      <c r="H10" s="45"/>
    </row>
    <row r="11" spans="1:8" ht="17.5" x14ac:dyDescent="0.35">
      <c r="A11" s="82" t="s">
        <v>173</v>
      </c>
      <c r="B11" s="68">
        <f>'Stage Based Aggregation'!C10</f>
        <v>0</v>
      </c>
      <c r="C11" s="68">
        <f>'Stage Based Aggregation'!D10</f>
        <v>0</v>
      </c>
      <c r="D11" s="68">
        <f>SUM('Stage Based Aggregation'!E10:L10)</f>
        <v>0</v>
      </c>
      <c r="E11" s="69">
        <f>SUMIFS(Tasks!C:$C,Tasks!$D:$D,"Completed",Tasks!$B:$B,'Stage Based Aggregation'!$A10)</f>
        <v>0</v>
      </c>
      <c r="F11" s="69">
        <f>'Stage Based Aggregation'!Q10</f>
        <v>0</v>
      </c>
      <c r="G11" s="83">
        <f>'Stage Based Aggregation'!R10</f>
        <v>0</v>
      </c>
      <c r="H11" s="45"/>
    </row>
    <row r="12" spans="1:8" ht="17.5" x14ac:dyDescent="0.35">
      <c r="A12" s="82" t="s">
        <v>170</v>
      </c>
      <c r="B12" s="68">
        <f>'Stage Based Aggregation'!C11</f>
        <v>0</v>
      </c>
      <c r="C12" s="68">
        <f>'Stage Based Aggregation'!D11</f>
        <v>0</v>
      </c>
      <c r="D12" s="68">
        <f>SUM('Stage Based Aggregation'!E11:L11)</f>
        <v>0</v>
      </c>
      <c r="E12" s="69">
        <f>SUMIFS(Tasks!C:$C,Tasks!$D:$D,"Completed",Tasks!$B:$B,'Stage Based Aggregation'!$A11)</f>
        <v>0</v>
      </c>
      <c r="F12" s="69">
        <f>'Stage Based Aggregation'!Q11</f>
        <v>0</v>
      </c>
      <c r="G12" s="83">
        <f>'Stage Based Aggregation'!R11</f>
        <v>0</v>
      </c>
      <c r="H12" s="45"/>
    </row>
    <row r="13" spans="1:8" ht="17.5" x14ac:dyDescent="0.35">
      <c r="A13" s="84" t="s">
        <v>166</v>
      </c>
      <c r="B13" s="85">
        <f>'Stage Based Aggregation'!C12</f>
        <v>0</v>
      </c>
      <c r="C13" s="85">
        <f>'Stage Based Aggregation'!D12</f>
        <v>0</v>
      </c>
      <c r="D13" s="85">
        <f>SUM('Stage Based Aggregation'!E12:L12)</f>
        <v>0</v>
      </c>
      <c r="E13" s="86">
        <f>SUMIFS(Tasks!C:$C,Tasks!$D:$D,"Completed",Tasks!$B:$B,'Stage Based Aggregation'!$A12)</f>
        <v>0</v>
      </c>
      <c r="F13" s="86">
        <f>'Stage Based Aggregation'!Q12</f>
        <v>0</v>
      </c>
      <c r="G13" s="87">
        <f>'Stage Based Aggregation'!R12</f>
        <v>0</v>
      </c>
      <c r="H13" s="45"/>
    </row>
    <row r="14" spans="1:8" ht="17.5" x14ac:dyDescent="0.35">
      <c r="A14" s="75"/>
      <c r="B14" s="76"/>
      <c r="C14" s="76"/>
      <c r="D14" s="76"/>
      <c r="E14" s="77"/>
      <c r="F14" s="77"/>
      <c r="G14" s="77"/>
      <c r="H14" s="45"/>
    </row>
    <row r="15" spans="1:8" ht="36.65" customHeight="1" x14ac:dyDescent="0.3">
      <c r="A15" s="88" t="s">
        <v>178</v>
      </c>
      <c r="B15" s="89" t="s">
        <v>156</v>
      </c>
      <c r="C15" s="89" t="s">
        <v>162</v>
      </c>
      <c r="D15" s="89" t="s">
        <v>158</v>
      </c>
      <c r="E15" s="90" t="s">
        <v>159</v>
      </c>
      <c r="F15" s="90" t="s">
        <v>160</v>
      </c>
      <c r="G15" s="91" t="s">
        <v>161</v>
      </c>
      <c r="H15" s="45"/>
    </row>
    <row r="16" spans="1:8" ht="17.5" x14ac:dyDescent="0.35">
      <c r="A16" s="82" t="s">
        <v>167</v>
      </c>
      <c r="B16" s="68">
        <f>'Stage Based Aggregation'!C15</f>
        <v>0</v>
      </c>
      <c r="C16" s="68">
        <f>'Stage Based Aggregation'!D15</f>
        <v>0</v>
      </c>
      <c r="D16" s="68">
        <f>SUM('Stage Based Aggregation'!C15:L15)</f>
        <v>0</v>
      </c>
      <c r="E16" s="69">
        <f>SUMIFS(Tasks!C:$C,Tasks!$D:$D,"Completed",Tasks!$B:$B,'Stage Based Aggregation'!$A15)</f>
        <v>0</v>
      </c>
      <c r="F16" s="69">
        <f>'Stage Based Aggregation'!Q15</f>
        <v>0</v>
      </c>
      <c r="G16" s="83">
        <f>'Stage Based Aggregation'!R15</f>
        <v>0</v>
      </c>
      <c r="H16" s="45"/>
    </row>
    <row r="17" spans="1:8" ht="17.5" x14ac:dyDescent="0.35">
      <c r="A17" s="82" t="s">
        <v>168</v>
      </c>
      <c r="B17" s="68">
        <f>'Stage Based Aggregation'!C16</f>
        <v>0</v>
      </c>
      <c r="C17" s="68">
        <f>'Stage Based Aggregation'!D16</f>
        <v>0</v>
      </c>
      <c r="D17" s="68">
        <f>SUM('Stage Based Aggregation'!C16:L16)</f>
        <v>0</v>
      </c>
      <c r="E17" s="69">
        <f>SUMIFS(Tasks!C:$C,Tasks!$D:$D,"Completed",Tasks!$B:$B,'Stage Based Aggregation'!$A16)</f>
        <v>0</v>
      </c>
      <c r="F17" s="69">
        <f>'Stage Based Aggregation'!Q16</f>
        <v>0</v>
      </c>
      <c r="G17" s="83">
        <f>'Stage Based Aggregation'!R16</f>
        <v>0</v>
      </c>
      <c r="H17" s="45"/>
    </row>
    <row r="18" spans="1:8" ht="17.5" x14ac:dyDescent="0.35">
      <c r="A18" s="82" t="s">
        <v>174</v>
      </c>
      <c r="B18" s="68">
        <f>'Stage Based Aggregation'!C17</f>
        <v>0</v>
      </c>
      <c r="C18" s="68">
        <f>'Stage Based Aggregation'!D17</f>
        <v>0</v>
      </c>
      <c r="D18" s="68">
        <f>SUM('Stage Based Aggregation'!C17:L17)</f>
        <v>0</v>
      </c>
      <c r="E18" s="69">
        <f>SUMIFS(Tasks!C:$C,Tasks!$D:$D,"Completed",Tasks!$B:$B,'Stage Based Aggregation'!$A17)</f>
        <v>0</v>
      </c>
      <c r="F18" s="69">
        <f>'Stage Based Aggregation'!Q17</f>
        <v>0</v>
      </c>
      <c r="G18" s="83">
        <f>'Stage Based Aggregation'!R17</f>
        <v>0</v>
      </c>
      <c r="H18" s="45"/>
    </row>
    <row r="19" spans="1:8" ht="17.5" x14ac:dyDescent="0.35">
      <c r="A19" s="84" t="s">
        <v>171</v>
      </c>
      <c r="B19" s="85">
        <f>'Stage Based Aggregation'!C18</f>
        <v>0</v>
      </c>
      <c r="C19" s="85">
        <f>'Stage Based Aggregation'!D18</f>
        <v>0</v>
      </c>
      <c r="D19" s="85">
        <f>SUM('Stage Based Aggregation'!C18:L18)</f>
        <v>0</v>
      </c>
      <c r="E19" s="86">
        <f>SUMIFS(Tasks!C:$C,Tasks!$D:$D,"Completed",Tasks!$B:$B,'Stage Based Aggregation'!$A18)</f>
        <v>0</v>
      </c>
      <c r="F19" s="86">
        <f>'Stage Based Aggregation'!Q18</f>
        <v>0</v>
      </c>
      <c r="G19" s="87">
        <f>'Stage Based Aggregation'!R18</f>
        <v>0</v>
      </c>
      <c r="H19" s="45"/>
    </row>
    <row r="20" spans="1:8" x14ac:dyDescent="0.3">
      <c r="A20" s="92"/>
      <c r="B20" s="44"/>
      <c r="C20" s="44"/>
      <c r="D20" s="44"/>
      <c r="E20" s="45"/>
      <c r="F20" s="45"/>
      <c r="G20" s="45"/>
      <c r="H20" s="45"/>
    </row>
    <row r="21" spans="1:8" x14ac:dyDescent="0.3">
      <c r="A21" s="92"/>
      <c r="B21" s="44"/>
      <c r="C21" s="44"/>
      <c r="D21" s="44"/>
      <c r="E21" s="45"/>
      <c r="F21" s="45"/>
      <c r="G21" s="45"/>
      <c r="H21" s="45"/>
    </row>
    <row r="22" spans="1:8" x14ac:dyDescent="0.3">
      <c r="A22" s="92"/>
      <c r="B22" s="44"/>
      <c r="C22" s="44"/>
      <c r="D22" s="44"/>
      <c r="E22" s="45"/>
      <c r="F22" s="45"/>
      <c r="G22" s="45"/>
      <c r="H22" s="45"/>
    </row>
    <row r="23" spans="1:8" x14ac:dyDescent="0.3">
      <c r="A23" s="92"/>
      <c r="B23" s="44"/>
      <c r="C23" s="44"/>
      <c r="D23" s="44"/>
      <c r="E23" s="45"/>
      <c r="F23" s="45"/>
      <c r="G23" s="45"/>
      <c r="H23" s="45"/>
    </row>
    <row r="24" spans="1:8" x14ac:dyDescent="0.3">
      <c r="A24" s="92"/>
      <c r="B24" s="44"/>
      <c r="C24" s="44"/>
      <c r="D24" s="44"/>
      <c r="E24" s="45"/>
      <c r="F24" s="45"/>
      <c r="G24" s="45"/>
      <c r="H24" s="45"/>
    </row>
    <row r="25" spans="1:8" x14ac:dyDescent="0.3">
      <c r="A25" s="92"/>
      <c r="B25" s="44"/>
      <c r="C25" s="44"/>
      <c r="D25" s="44"/>
      <c r="E25" s="45"/>
      <c r="F25" s="45"/>
      <c r="G25" s="45"/>
      <c r="H25" s="45"/>
    </row>
    <row r="26" spans="1:8" x14ac:dyDescent="0.3">
      <c r="A26" s="92"/>
      <c r="B26" s="44"/>
      <c r="C26" s="44"/>
      <c r="D26" s="44"/>
      <c r="E26" s="45"/>
      <c r="F26" s="45"/>
      <c r="G26" s="45"/>
      <c r="H26" s="45"/>
    </row>
    <row r="27" spans="1:8" x14ac:dyDescent="0.3">
      <c r="A27" s="92"/>
      <c r="B27" s="44"/>
      <c r="C27" s="44"/>
      <c r="D27" s="44"/>
      <c r="E27" s="45"/>
      <c r="F27" s="45"/>
      <c r="G27" s="45"/>
      <c r="H27" s="45"/>
    </row>
    <row r="28" spans="1:8" x14ac:dyDescent="0.3">
      <c r="A28" s="92"/>
      <c r="B28" s="44"/>
      <c r="C28" s="44"/>
      <c r="D28" s="44"/>
      <c r="E28" s="45"/>
      <c r="F28" s="45"/>
      <c r="G28" s="45"/>
      <c r="H28" s="45"/>
    </row>
    <row r="29" spans="1:8" x14ac:dyDescent="0.3">
      <c r="A29" s="92"/>
      <c r="B29" s="44"/>
      <c r="C29" s="44"/>
      <c r="D29" s="44"/>
      <c r="E29" s="45"/>
      <c r="F29" s="45"/>
      <c r="G29" s="45"/>
      <c r="H29" s="45"/>
    </row>
    <row r="30" spans="1:8" x14ac:dyDescent="0.3">
      <c r="A30" s="92"/>
      <c r="B30" s="44"/>
      <c r="C30" s="44"/>
      <c r="D30" s="44"/>
      <c r="E30" s="45"/>
      <c r="F30" s="45"/>
      <c r="G30" s="45"/>
      <c r="H30" s="45"/>
    </row>
    <row r="31" spans="1:8" x14ac:dyDescent="0.3">
      <c r="A31" s="92"/>
      <c r="B31" s="44"/>
      <c r="C31" s="44"/>
      <c r="D31" s="44"/>
      <c r="E31" s="45"/>
      <c r="F31" s="45"/>
      <c r="G31" s="45"/>
      <c r="H31" s="45"/>
    </row>
    <row r="32" spans="1:8" x14ac:dyDescent="0.3">
      <c r="A32" s="92"/>
      <c r="B32" s="44"/>
      <c r="C32" s="44"/>
      <c r="D32" s="44"/>
      <c r="E32" s="45"/>
      <c r="F32" s="45"/>
      <c r="G32" s="45"/>
      <c r="H32" s="45"/>
    </row>
    <row r="33" spans="1:8" x14ac:dyDescent="0.3">
      <c r="A33" s="92"/>
      <c r="B33" s="44"/>
      <c r="C33" s="44"/>
      <c r="D33" s="44"/>
      <c r="E33" s="45"/>
      <c r="F33" s="45"/>
      <c r="G33" s="45"/>
      <c r="H33" s="45"/>
    </row>
    <row r="34" spans="1:8" x14ac:dyDescent="0.3">
      <c r="A34" s="92"/>
      <c r="B34" s="44"/>
      <c r="C34" s="44"/>
      <c r="D34" s="44"/>
      <c r="E34" s="45"/>
      <c r="F34" s="45"/>
      <c r="G34" s="45"/>
      <c r="H34" s="45"/>
    </row>
    <row r="35" spans="1:8" x14ac:dyDescent="0.3">
      <c r="A35" s="92"/>
      <c r="B35" s="44"/>
      <c r="C35" s="44"/>
      <c r="D35" s="44"/>
      <c r="E35" s="45"/>
      <c r="F35" s="45"/>
      <c r="G35" s="45"/>
      <c r="H35" s="45"/>
    </row>
    <row r="36" spans="1:8" x14ac:dyDescent="0.3">
      <c r="A36" s="92"/>
      <c r="B36" s="44"/>
      <c r="C36" s="44"/>
      <c r="D36" s="44"/>
      <c r="E36" s="45"/>
      <c r="F36" s="45"/>
      <c r="G36" s="45"/>
      <c r="H36" s="45"/>
    </row>
    <row r="37" spans="1:8" x14ac:dyDescent="0.3">
      <c r="A37" s="92"/>
      <c r="B37" s="44"/>
      <c r="C37" s="44"/>
      <c r="D37" s="44"/>
      <c r="E37" s="45"/>
      <c r="F37" s="45"/>
      <c r="G37" s="45"/>
      <c r="H37" s="45"/>
    </row>
    <row r="38" spans="1:8" x14ac:dyDescent="0.3">
      <c r="A38" s="92"/>
      <c r="B38" s="44"/>
      <c r="C38" s="44"/>
      <c r="D38" s="44"/>
      <c r="E38" s="45"/>
      <c r="F38" s="45"/>
      <c r="G38" s="45"/>
      <c r="H38" s="45"/>
    </row>
    <row r="39" spans="1:8" x14ac:dyDescent="0.3">
      <c r="A39" s="92"/>
      <c r="B39" s="44"/>
      <c r="C39" s="44"/>
      <c r="D39" s="44"/>
      <c r="E39" s="45"/>
      <c r="F39" s="45"/>
      <c r="G39" s="45"/>
      <c r="H39" s="45"/>
    </row>
    <row r="40" spans="1:8" x14ac:dyDescent="0.3">
      <c r="A40" s="92"/>
      <c r="B40" s="44"/>
      <c r="C40" s="44"/>
      <c r="D40" s="44"/>
      <c r="E40" s="45"/>
      <c r="F40" s="45"/>
      <c r="G40" s="45"/>
      <c r="H40" s="45"/>
    </row>
    <row r="41" spans="1:8" x14ac:dyDescent="0.3">
      <c r="A41" s="92"/>
      <c r="B41" s="44"/>
      <c r="C41" s="44"/>
      <c r="D41" s="44"/>
      <c r="E41" s="45"/>
      <c r="F41" s="45"/>
      <c r="G41" s="45"/>
      <c r="H41" s="45"/>
    </row>
    <row r="42" spans="1:8" x14ac:dyDescent="0.3">
      <c r="A42" s="92"/>
      <c r="B42" s="44"/>
      <c r="C42" s="44"/>
      <c r="D42" s="44"/>
      <c r="E42" s="45"/>
      <c r="F42" s="45"/>
      <c r="G42" s="45"/>
      <c r="H42" s="45"/>
    </row>
    <row r="43" spans="1:8" x14ac:dyDescent="0.3">
      <c r="A43" s="92"/>
      <c r="B43" s="44"/>
      <c r="C43" s="44"/>
      <c r="D43" s="44"/>
      <c r="E43" s="45"/>
      <c r="F43" s="45"/>
      <c r="G43" s="45"/>
      <c r="H43" s="45"/>
    </row>
    <row r="44" spans="1:8" ht="14" thickBot="1" x14ac:dyDescent="0.35">
      <c r="A44" s="92"/>
      <c r="B44" s="44"/>
      <c r="C44" s="44"/>
      <c r="D44" s="44"/>
      <c r="E44" s="45"/>
      <c r="F44" s="45"/>
      <c r="G44" s="45"/>
      <c r="H44" s="45"/>
    </row>
    <row r="45" spans="1:8" x14ac:dyDescent="0.3">
      <c r="A45" s="45"/>
      <c r="B45" s="44"/>
      <c r="C45" s="44"/>
      <c r="D45" s="44"/>
      <c r="E45" s="45"/>
      <c r="F45" s="45"/>
      <c r="G45" s="45"/>
      <c r="H45" s="45"/>
    </row>
    <row r="46" spans="1:8" x14ac:dyDescent="0.3">
      <c r="A46" s="45"/>
      <c r="B46" s="44"/>
      <c r="C46" s="44"/>
      <c r="D46" s="44"/>
      <c r="E46" s="45"/>
      <c r="F46" s="45"/>
      <c r="G46" s="45"/>
      <c r="H46" s="45"/>
    </row>
    <row r="47" spans="1:8" x14ac:dyDescent="0.3">
      <c r="A47" s="45"/>
      <c r="B47" s="44"/>
      <c r="C47" s="44"/>
      <c r="D47" s="44"/>
      <c r="E47" s="45"/>
      <c r="F47" s="45"/>
      <c r="G47" s="45"/>
      <c r="H47" s="45"/>
    </row>
    <row r="48" spans="1:8" x14ac:dyDescent="0.3">
      <c r="A48" s="45"/>
      <c r="B48" s="44"/>
      <c r="C48" s="44"/>
      <c r="D48" s="44"/>
      <c r="E48" s="45"/>
      <c r="F48" s="45"/>
      <c r="G48" s="45"/>
      <c r="H48" s="45"/>
    </row>
    <row r="49" spans="1:8" x14ac:dyDescent="0.3">
      <c r="A49" s="45"/>
      <c r="B49" s="44"/>
      <c r="C49" s="44"/>
      <c r="D49" s="44"/>
      <c r="E49" s="45"/>
      <c r="F49" s="45"/>
      <c r="G49" s="45"/>
      <c r="H49" s="45"/>
    </row>
    <row r="50" spans="1:8" x14ac:dyDescent="0.3">
      <c r="A50" s="45"/>
      <c r="B50" s="44"/>
      <c r="C50" s="44"/>
      <c r="D50" s="44"/>
      <c r="E50" s="45"/>
      <c r="F50" s="45"/>
      <c r="G50" s="45"/>
      <c r="H50" s="45"/>
    </row>
    <row r="51" spans="1:8" x14ac:dyDescent="0.3">
      <c r="A51" s="45"/>
      <c r="B51" s="44"/>
      <c r="C51" s="44"/>
      <c r="D51" s="44"/>
      <c r="E51" s="45"/>
      <c r="F51" s="45"/>
      <c r="G51" s="45"/>
      <c r="H51" s="45"/>
    </row>
    <row r="52" spans="1:8" x14ac:dyDescent="0.3">
      <c r="A52" s="45"/>
      <c r="B52" s="44"/>
      <c r="C52" s="44"/>
      <c r="D52" s="44"/>
      <c r="E52" s="45"/>
      <c r="F52" s="45"/>
      <c r="G52" s="45"/>
      <c r="H52" s="45"/>
    </row>
    <row r="53" spans="1:8" x14ac:dyDescent="0.3">
      <c r="A53" s="45"/>
      <c r="B53" s="44"/>
      <c r="C53" s="44"/>
      <c r="D53" s="44"/>
      <c r="E53" s="45"/>
      <c r="F53" s="45"/>
      <c r="G53" s="45"/>
      <c r="H53" s="45"/>
    </row>
    <row r="54" spans="1:8" x14ac:dyDescent="0.3">
      <c r="A54" s="45"/>
      <c r="B54" s="44"/>
      <c r="C54" s="44"/>
      <c r="D54" s="44"/>
      <c r="E54" s="45"/>
      <c r="F54" s="45"/>
      <c r="G54" s="45"/>
      <c r="H54" s="45"/>
    </row>
    <row r="55" spans="1:8" x14ac:dyDescent="0.3">
      <c r="A55" s="45"/>
      <c r="B55" s="44"/>
      <c r="C55" s="44"/>
      <c r="D55" s="44"/>
      <c r="E55" s="45"/>
      <c r="F55" s="45"/>
      <c r="G55" s="45"/>
      <c r="H55" s="45"/>
    </row>
    <row r="56" spans="1:8" x14ac:dyDescent="0.3">
      <c r="A56" s="45"/>
      <c r="B56" s="44"/>
      <c r="C56" s="44"/>
      <c r="D56" s="44"/>
      <c r="E56" s="45"/>
      <c r="F56" s="45"/>
      <c r="G56" s="45"/>
      <c r="H56" s="45"/>
    </row>
    <row r="57" spans="1:8" x14ac:dyDescent="0.3">
      <c r="A57" s="45"/>
      <c r="B57" s="44"/>
      <c r="C57" s="44"/>
      <c r="D57" s="44"/>
      <c r="E57" s="45"/>
      <c r="F57" s="45"/>
      <c r="G57" s="45"/>
      <c r="H57" s="45"/>
    </row>
    <row r="58" spans="1:8" x14ac:dyDescent="0.3">
      <c r="A58" s="45"/>
      <c r="B58" s="44"/>
      <c r="C58" s="44"/>
      <c r="D58" s="44"/>
      <c r="E58" s="45"/>
      <c r="F58" s="45"/>
      <c r="G58" s="45"/>
      <c r="H58" s="45"/>
    </row>
    <row r="59" spans="1:8" x14ac:dyDescent="0.3">
      <c r="A59" s="45"/>
      <c r="B59" s="44"/>
      <c r="C59" s="44"/>
      <c r="D59" s="44"/>
      <c r="E59" s="45"/>
      <c r="F59" s="45"/>
      <c r="G59" s="45"/>
      <c r="H59" s="45"/>
    </row>
    <row r="60" spans="1:8" x14ac:dyDescent="0.3">
      <c r="A60" s="45"/>
      <c r="B60" s="44"/>
      <c r="C60" s="44"/>
      <c r="D60" s="44"/>
      <c r="E60" s="45"/>
      <c r="F60" s="45"/>
      <c r="G60" s="45"/>
      <c r="H60" s="45"/>
    </row>
    <row r="61" spans="1:8" x14ac:dyDescent="0.3">
      <c r="A61" s="45"/>
      <c r="B61" s="44"/>
      <c r="C61" s="44"/>
      <c r="D61" s="44"/>
      <c r="E61" s="45"/>
      <c r="F61" s="45"/>
      <c r="G61" s="45"/>
      <c r="H61" s="45"/>
    </row>
    <row r="62" spans="1:8" x14ac:dyDescent="0.3">
      <c r="A62" s="45"/>
      <c r="B62" s="44"/>
      <c r="C62" s="44"/>
      <c r="D62" s="44"/>
      <c r="E62" s="45"/>
      <c r="F62" s="45"/>
      <c r="G62" s="45"/>
      <c r="H62" s="45"/>
    </row>
    <row r="63" spans="1:8" x14ac:dyDescent="0.3">
      <c r="A63" s="45"/>
      <c r="B63" s="44"/>
      <c r="C63" s="44"/>
      <c r="D63" s="44"/>
      <c r="E63" s="45"/>
      <c r="F63" s="45"/>
      <c r="G63" s="45"/>
      <c r="H63" s="45"/>
    </row>
    <row r="64" spans="1:8" x14ac:dyDescent="0.3">
      <c r="A64" s="45"/>
      <c r="B64" s="44"/>
      <c r="C64" s="44"/>
      <c r="D64" s="44"/>
      <c r="E64" s="45"/>
      <c r="F64" s="45"/>
      <c r="G64" s="45"/>
      <c r="H64" s="45"/>
    </row>
    <row r="65" spans="1:8" x14ac:dyDescent="0.3">
      <c r="A65" s="45"/>
      <c r="B65" s="44"/>
      <c r="C65" s="44"/>
      <c r="D65" s="44"/>
      <c r="E65" s="45"/>
      <c r="F65" s="45"/>
      <c r="G65" s="45"/>
      <c r="H65" s="45"/>
    </row>
    <row r="66" spans="1:8" x14ac:dyDescent="0.3">
      <c r="A66" s="45"/>
      <c r="B66" s="44"/>
      <c r="C66" s="44"/>
      <c r="D66" s="44"/>
      <c r="E66" s="45"/>
      <c r="F66" s="45"/>
      <c r="G66" s="45"/>
      <c r="H66" s="45"/>
    </row>
    <row r="67" spans="1:8" x14ac:dyDescent="0.3">
      <c r="A67" s="45"/>
      <c r="B67" s="44"/>
      <c r="C67" s="44"/>
      <c r="D67" s="44"/>
      <c r="E67" s="45"/>
      <c r="F67" s="45"/>
      <c r="G67" s="45"/>
      <c r="H67" s="45"/>
    </row>
    <row r="68" spans="1:8" x14ac:dyDescent="0.3">
      <c r="A68" s="45"/>
      <c r="B68" s="44"/>
      <c r="C68" s="44"/>
      <c r="D68" s="44"/>
      <c r="E68" s="45"/>
      <c r="F68" s="45"/>
      <c r="G68" s="45"/>
      <c r="H68" s="45"/>
    </row>
    <row r="69" spans="1:8" x14ac:dyDescent="0.3">
      <c r="A69" s="45"/>
      <c r="B69" s="44"/>
      <c r="C69" s="44"/>
      <c r="D69" s="44"/>
      <c r="E69" s="45"/>
      <c r="F69" s="45"/>
      <c r="G69" s="45"/>
      <c r="H69" s="45"/>
    </row>
  </sheetData>
  <mergeCells count="1">
    <mergeCell ref="A1:G2"/>
  </mergeCell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zoomScale="70" zoomScaleNormal="70" workbookViewId="0">
      <selection sqref="A1:B1"/>
    </sheetView>
  </sheetViews>
  <sheetFormatPr defaultColWidth="9" defaultRowHeight="13.5" x14ac:dyDescent="0.3"/>
  <cols>
    <col min="1" max="2" width="39.5703125" style="1" customWidth="1"/>
    <col min="3" max="3" width="17.42578125" style="2" customWidth="1"/>
    <col min="4" max="4" width="20.78515625" style="2" hidden="1" customWidth="1"/>
    <col min="5" max="5" width="28.28515625" style="1" hidden="1" customWidth="1"/>
    <col min="6" max="6" width="29" style="1" customWidth="1"/>
    <col min="7" max="7" width="31.7109375" style="1" customWidth="1"/>
    <col min="8" max="8" width="34.7109375" style="1" customWidth="1"/>
    <col min="9" max="10" width="36.7109375" style="1" customWidth="1"/>
    <col min="11" max="11" width="38.78515625" style="1" customWidth="1"/>
    <col min="12" max="12" width="37.42578125" style="1" customWidth="1"/>
    <col min="13" max="16384" width="9" style="1"/>
  </cols>
  <sheetData>
    <row r="1" spans="1:12" ht="56.4" customHeight="1" x14ac:dyDescent="0.4">
      <c r="A1" s="117" t="s">
        <v>228</v>
      </c>
      <c r="B1" s="118"/>
      <c r="C1" s="44"/>
      <c r="D1" s="44"/>
      <c r="E1" s="45"/>
      <c r="F1" s="45"/>
      <c r="G1" s="45"/>
      <c r="H1" s="45"/>
      <c r="I1" s="45"/>
      <c r="J1" s="45"/>
    </row>
    <row r="2" spans="1:12" ht="15" x14ac:dyDescent="0.3">
      <c r="A2" s="46" t="s">
        <v>2</v>
      </c>
      <c r="B2" s="47" t="s">
        <v>3</v>
      </c>
      <c r="C2" s="44"/>
      <c r="D2" s="48"/>
      <c r="E2" s="49"/>
      <c r="F2" s="49"/>
      <c r="G2" s="49"/>
      <c r="H2" s="49"/>
      <c r="I2" s="49"/>
      <c r="J2" s="49"/>
      <c r="K2" s="35"/>
      <c r="L2" s="35"/>
    </row>
    <row r="3" spans="1:12" ht="15" x14ac:dyDescent="0.3">
      <c r="A3" s="50" t="s">
        <v>22</v>
      </c>
      <c r="B3" s="51">
        <f>SUM(B4:B6)</f>
        <v>0</v>
      </c>
      <c r="C3" s="44"/>
      <c r="D3" s="48"/>
      <c r="E3" s="52"/>
      <c r="F3" s="52"/>
      <c r="G3" s="52"/>
      <c r="H3" s="52"/>
      <c r="I3" s="52"/>
      <c r="J3" s="52"/>
      <c r="K3" s="36"/>
      <c r="L3" s="36"/>
    </row>
    <row r="4" spans="1:12" ht="15" x14ac:dyDescent="0.3">
      <c r="A4" s="53" t="s">
        <v>175</v>
      </c>
      <c r="B4" s="54">
        <f>SUM('Stage Based Aggregation'!E$3:E$6)</f>
        <v>0</v>
      </c>
      <c r="C4" s="44"/>
      <c r="D4" s="48"/>
      <c r="E4" s="52"/>
      <c r="F4" s="52"/>
      <c r="G4" s="52"/>
      <c r="H4" s="52"/>
      <c r="I4" s="52"/>
      <c r="J4" s="52"/>
      <c r="K4" s="36"/>
      <c r="L4" s="36"/>
    </row>
    <row r="5" spans="1:12" ht="15" x14ac:dyDescent="0.3">
      <c r="A5" s="53" t="s">
        <v>176</v>
      </c>
      <c r="B5" s="54">
        <f>SUM('Stage Based Aggregation'!E$9:E$12)</f>
        <v>0</v>
      </c>
      <c r="C5" s="44"/>
      <c r="D5" s="48"/>
      <c r="E5" s="52"/>
      <c r="F5" s="52"/>
      <c r="G5" s="52"/>
      <c r="H5" s="52"/>
      <c r="I5" s="52"/>
      <c r="J5" s="52"/>
      <c r="K5" s="36"/>
      <c r="L5" s="36"/>
    </row>
    <row r="6" spans="1:12" ht="15" x14ac:dyDescent="0.3">
      <c r="A6" s="53" t="s">
        <v>177</v>
      </c>
      <c r="B6" s="54">
        <f>SUM('Stage Based Aggregation'!E$15:E$18)</f>
        <v>0</v>
      </c>
      <c r="C6" s="44"/>
      <c r="D6" s="48"/>
      <c r="E6" s="55"/>
      <c r="F6" s="55"/>
      <c r="G6" s="55"/>
      <c r="H6" s="55"/>
      <c r="I6" s="55"/>
      <c r="J6" s="55"/>
      <c r="K6" s="37"/>
      <c r="L6" s="37"/>
    </row>
    <row r="7" spans="1:12" ht="15" x14ac:dyDescent="0.3">
      <c r="A7" s="50" t="s">
        <v>25</v>
      </c>
      <c r="B7" s="51">
        <f>SUM(B8:B10)</f>
        <v>0</v>
      </c>
      <c r="C7" s="44"/>
      <c r="D7" s="44"/>
      <c r="E7" s="45"/>
      <c r="F7" s="45"/>
      <c r="G7" s="45"/>
      <c r="H7" s="45"/>
      <c r="I7" s="45"/>
      <c r="J7" s="45"/>
    </row>
    <row r="8" spans="1:12" ht="15" x14ac:dyDescent="0.3">
      <c r="A8" s="53" t="s">
        <v>175</v>
      </c>
      <c r="B8" s="54">
        <f>SUM('Stage Based Aggregation'!F$3:F$6)</f>
        <v>0</v>
      </c>
      <c r="C8" s="44"/>
      <c r="D8" s="44"/>
      <c r="E8" s="45"/>
      <c r="F8" s="45"/>
      <c r="G8" s="45"/>
      <c r="H8" s="45"/>
      <c r="I8" s="45"/>
      <c r="J8" s="45"/>
    </row>
    <row r="9" spans="1:12" ht="15" x14ac:dyDescent="0.3">
      <c r="A9" s="53" t="s">
        <v>176</v>
      </c>
      <c r="B9" s="54">
        <f>SUM('Stage Based Aggregation'!F$9:F$12)</f>
        <v>0</v>
      </c>
      <c r="C9" s="44"/>
      <c r="D9" s="44"/>
      <c r="E9" s="45"/>
      <c r="F9" s="45"/>
      <c r="G9" s="45"/>
      <c r="H9" s="45"/>
      <c r="I9" s="45"/>
      <c r="J9" s="45"/>
    </row>
    <row r="10" spans="1:12" ht="15" x14ac:dyDescent="0.3">
      <c r="A10" s="53" t="s">
        <v>177</v>
      </c>
      <c r="B10" s="54">
        <f>SUM('Stage Based Aggregation'!F$15:F$18)</f>
        <v>0</v>
      </c>
      <c r="C10" s="44"/>
      <c r="D10" s="44"/>
      <c r="E10" s="45"/>
      <c r="F10" s="45"/>
      <c r="G10" s="45"/>
      <c r="H10" s="45"/>
      <c r="I10" s="45"/>
      <c r="J10" s="45"/>
    </row>
    <row r="11" spans="1:12" ht="15" x14ac:dyDescent="0.3">
      <c r="A11" s="50" t="s">
        <v>35</v>
      </c>
      <c r="B11" s="51">
        <f>SUM(B12:B14)</f>
        <v>0</v>
      </c>
      <c r="C11" s="44"/>
      <c r="D11" s="44"/>
      <c r="E11" s="45"/>
      <c r="F11" s="45"/>
      <c r="G11" s="45"/>
      <c r="H11" s="45"/>
      <c r="I11" s="45"/>
      <c r="J11" s="45"/>
    </row>
    <row r="12" spans="1:12" ht="15" x14ac:dyDescent="0.3">
      <c r="A12" s="53" t="s">
        <v>175</v>
      </c>
      <c r="B12" s="54">
        <f>SUM('Stage Based Aggregation'!G$3:G$6)</f>
        <v>0</v>
      </c>
      <c r="C12" s="44"/>
      <c r="D12" s="44"/>
      <c r="E12" s="45"/>
      <c r="F12" s="45"/>
      <c r="G12" s="45"/>
      <c r="H12" s="45"/>
      <c r="I12" s="45"/>
      <c r="J12" s="45"/>
    </row>
    <row r="13" spans="1:12" ht="15" x14ac:dyDescent="0.3">
      <c r="A13" s="53" t="s">
        <v>176</v>
      </c>
      <c r="B13" s="54">
        <f>SUM('Stage Based Aggregation'!G$9:G$12)</f>
        <v>0</v>
      </c>
      <c r="C13" s="44"/>
      <c r="D13" s="44"/>
      <c r="E13" s="45"/>
      <c r="F13" s="45"/>
      <c r="G13" s="45"/>
      <c r="H13" s="45"/>
      <c r="I13" s="45"/>
      <c r="J13" s="45"/>
    </row>
    <row r="14" spans="1:12" ht="15" x14ac:dyDescent="0.3">
      <c r="A14" s="53" t="s">
        <v>177</v>
      </c>
      <c r="B14" s="54">
        <f>SUM('Stage Based Aggregation'!G$15:G$18)</f>
        <v>0</v>
      </c>
      <c r="C14" s="44"/>
      <c r="D14" s="44"/>
      <c r="E14" s="45"/>
      <c r="F14" s="45"/>
      <c r="G14" s="45"/>
      <c r="H14" s="45"/>
      <c r="I14" s="45"/>
      <c r="J14" s="45"/>
    </row>
    <row r="15" spans="1:12" ht="15" x14ac:dyDescent="0.3">
      <c r="A15" s="50" t="s">
        <v>36</v>
      </c>
      <c r="B15" s="51">
        <f>SUM(B16:B18)</f>
        <v>0</v>
      </c>
      <c r="C15" s="44"/>
      <c r="D15" s="44"/>
      <c r="E15" s="45"/>
      <c r="F15" s="45"/>
      <c r="G15" s="45"/>
      <c r="H15" s="45"/>
      <c r="I15" s="45"/>
      <c r="J15" s="45"/>
    </row>
    <row r="16" spans="1:12" ht="15" x14ac:dyDescent="0.3">
      <c r="A16" s="53" t="s">
        <v>175</v>
      </c>
      <c r="B16" s="54">
        <f>SUM('Stage Based Aggregation'!H$3:H$6)</f>
        <v>0</v>
      </c>
      <c r="C16" s="44"/>
      <c r="D16" s="44"/>
      <c r="E16" s="45"/>
      <c r="F16" s="45"/>
      <c r="G16" s="45"/>
      <c r="H16" s="45"/>
      <c r="I16" s="45"/>
      <c r="J16" s="45"/>
    </row>
    <row r="17" spans="1:10" ht="15" x14ac:dyDescent="0.3">
      <c r="A17" s="53" t="s">
        <v>176</v>
      </c>
      <c r="B17" s="54">
        <f>SUM('Stage Based Aggregation'!H$9:H$12)</f>
        <v>0</v>
      </c>
      <c r="C17" s="44"/>
      <c r="D17" s="44"/>
      <c r="E17" s="45"/>
      <c r="F17" s="45"/>
      <c r="G17" s="45"/>
      <c r="H17" s="45"/>
      <c r="I17" s="45"/>
      <c r="J17" s="45"/>
    </row>
    <row r="18" spans="1:10" ht="15" x14ac:dyDescent="0.3">
      <c r="A18" s="53" t="s">
        <v>177</v>
      </c>
      <c r="B18" s="54">
        <f>SUM('Stage Based Aggregation'!H$15:H$18)</f>
        <v>0</v>
      </c>
      <c r="C18" s="44"/>
      <c r="D18" s="44"/>
      <c r="E18" s="45"/>
      <c r="F18" s="45"/>
      <c r="G18" s="45"/>
      <c r="H18" s="45"/>
      <c r="I18" s="45"/>
      <c r="J18" s="45"/>
    </row>
    <row r="19" spans="1:10" ht="15" x14ac:dyDescent="0.3">
      <c r="A19" s="50" t="s">
        <v>37</v>
      </c>
      <c r="B19" s="51">
        <f>SUM(B20:B22)</f>
        <v>0</v>
      </c>
      <c r="C19" s="44"/>
      <c r="D19" s="44"/>
      <c r="E19" s="45"/>
      <c r="F19" s="45"/>
      <c r="G19" s="45"/>
      <c r="H19" s="45"/>
      <c r="I19" s="45"/>
      <c r="J19" s="45"/>
    </row>
    <row r="20" spans="1:10" ht="15" x14ac:dyDescent="0.3">
      <c r="A20" s="53" t="s">
        <v>175</v>
      </c>
      <c r="B20" s="54">
        <f>SUM('Stage Based Aggregation'!I$3:I$6)</f>
        <v>0</v>
      </c>
      <c r="C20" s="44"/>
      <c r="D20" s="44"/>
      <c r="E20" s="45"/>
      <c r="F20" s="45"/>
      <c r="G20" s="45"/>
      <c r="H20" s="45"/>
      <c r="I20" s="45"/>
      <c r="J20" s="45"/>
    </row>
    <row r="21" spans="1:10" ht="15" x14ac:dyDescent="0.3">
      <c r="A21" s="53" t="s">
        <v>176</v>
      </c>
      <c r="B21" s="54">
        <f>SUM('Stage Based Aggregation'!I$9:I$12)</f>
        <v>0</v>
      </c>
      <c r="C21" s="44"/>
      <c r="D21" s="44"/>
      <c r="E21" s="45"/>
      <c r="F21" s="45"/>
      <c r="G21" s="45"/>
      <c r="H21" s="45"/>
      <c r="I21" s="45"/>
      <c r="J21" s="45"/>
    </row>
    <row r="22" spans="1:10" ht="15" x14ac:dyDescent="0.3">
      <c r="A22" s="53" t="s">
        <v>177</v>
      </c>
      <c r="B22" s="54">
        <f>SUM('Stage Based Aggregation'!H$15:I$18)</f>
        <v>0</v>
      </c>
      <c r="C22" s="44"/>
      <c r="D22" s="44"/>
      <c r="E22" s="45"/>
      <c r="F22" s="45"/>
      <c r="G22" s="45"/>
      <c r="H22" s="45"/>
      <c r="I22" s="45"/>
      <c r="J22" s="45"/>
    </row>
    <row r="23" spans="1:10" ht="15" x14ac:dyDescent="0.3">
      <c r="A23" s="50" t="s">
        <v>38</v>
      </c>
      <c r="B23" s="51">
        <f>SUM(B24:B26)</f>
        <v>0</v>
      </c>
      <c r="C23" s="44"/>
      <c r="D23" s="44"/>
      <c r="E23" s="45"/>
      <c r="F23" s="45"/>
      <c r="G23" s="45"/>
      <c r="H23" s="45"/>
      <c r="I23" s="45"/>
      <c r="J23" s="45"/>
    </row>
    <row r="24" spans="1:10" ht="15" x14ac:dyDescent="0.3">
      <c r="A24" s="53" t="s">
        <v>175</v>
      </c>
      <c r="B24" s="54">
        <f>SUM('Stage Based Aggregation'!J$3:J$6)</f>
        <v>0</v>
      </c>
      <c r="C24" s="44"/>
      <c r="D24" s="44"/>
      <c r="E24" s="45"/>
      <c r="F24" s="45"/>
      <c r="G24" s="45"/>
      <c r="H24" s="45"/>
      <c r="I24" s="45"/>
      <c r="J24" s="45"/>
    </row>
    <row r="25" spans="1:10" ht="15" x14ac:dyDescent="0.3">
      <c r="A25" s="53" t="s">
        <v>176</v>
      </c>
      <c r="B25" s="54">
        <f>SUM('Stage Based Aggregation'!J$9:J$12)</f>
        <v>0</v>
      </c>
      <c r="C25" s="44"/>
      <c r="D25" s="44"/>
      <c r="E25" s="45"/>
      <c r="F25" s="45"/>
      <c r="G25" s="45"/>
      <c r="H25" s="45"/>
      <c r="I25" s="45"/>
      <c r="J25" s="45"/>
    </row>
    <row r="26" spans="1:10" ht="15" x14ac:dyDescent="0.3">
      <c r="A26" s="53" t="s">
        <v>177</v>
      </c>
      <c r="B26" s="54">
        <f>SUM('Stage Based Aggregation'!J$15:J$18)</f>
        <v>0</v>
      </c>
      <c r="C26" s="44"/>
      <c r="D26" s="44"/>
      <c r="E26" s="45"/>
      <c r="F26" s="45"/>
      <c r="G26" s="45"/>
      <c r="H26" s="45"/>
      <c r="I26" s="45"/>
      <c r="J26" s="45"/>
    </row>
    <row r="27" spans="1:10" ht="15" x14ac:dyDescent="0.3">
      <c r="A27" s="50" t="s">
        <v>39</v>
      </c>
      <c r="B27" s="51">
        <f>SUM(B28:B30)</f>
        <v>0</v>
      </c>
      <c r="C27" s="44"/>
      <c r="D27" s="44"/>
      <c r="E27" s="45"/>
      <c r="F27" s="45"/>
      <c r="G27" s="45"/>
      <c r="H27" s="45"/>
      <c r="I27" s="45"/>
      <c r="J27" s="45"/>
    </row>
    <row r="28" spans="1:10" ht="15" x14ac:dyDescent="0.3">
      <c r="A28" s="53" t="s">
        <v>175</v>
      </c>
      <c r="B28" s="54">
        <f>SUM('Stage Based Aggregation'!K$3:K$6)</f>
        <v>0</v>
      </c>
      <c r="C28" s="44"/>
      <c r="D28" s="44" t="s">
        <v>22</v>
      </c>
      <c r="E28" s="56">
        <f>SUM(B4:B6)</f>
        <v>0</v>
      </c>
      <c r="F28" s="45"/>
      <c r="G28" s="45"/>
      <c r="H28" s="45"/>
      <c r="I28" s="45"/>
      <c r="J28" s="45"/>
    </row>
    <row r="29" spans="1:10" ht="15" x14ac:dyDescent="0.3">
      <c r="A29" s="53" t="s">
        <v>176</v>
      </c>
      <c r="B29" s="54">
        <f>SUM('Stage Based Aggregation'!K$9:K$12)</f>
        <v>0</v>
      </c>
      <c r="C29" s="44"/>
      <c r="D29" s="44" t="s">
        <v>25</v>
      </c>
      <c r="E29" s="56">
        <f>SUM(B8:B10)</f>
        <v>0</v>
      </c>
      <c r="F29" s="45"/>
      <c r="G29" s="45"/>
      <c r="H29" s="45"/>
      <c r="I29" s="45"/>
      <c r="J29" s="45"/>
    </row>
    <row r="30" spans="1:10" ht="15" x14ac:dyDescent="0.3">
      <c r="A30" s="53" t="s">
        <v>177</v>
      </c>
      <c r="B30" s="54">
        <f>SUM('Stage Based Aggregation'!K$15:K$18)</f>
        <v>0</v>
      </c>
      <c r="C30" s="44"/>
      <c r="D30" s="44" t="s">
        <v>35</v>
      </c>
      <c r="E30" s="56">
        <f>SUM(B12:B14)</f>
        <v>0</v>
      </c>
      <c r="F30" s="45"/>
      <c r="G30" s="45"/>
      <c r="H30" s="45"/>
      <c r="I30" s="45"/>
      <c r="J30" s="45"/>
    </row>
    <row r="31" spans="1:10" ht="15" x14ac:dyDescent="0.3">
      <c r="A31" s="50" t="s">
        <v>40</v>
      </c>
      <c r="B31" s="51">
        <f>SUM(B32:B34)</f>
        <v>0</v>
      </c>
      <c r="C31" s="44"/>
      <c r="D31" s="44" t="s">
        <v>36</v>
      </c>
      <c r="E31" s="56">
        <f>SUM(B16:B18)</f>
        <v>0</v>
      </c>
      <c r="F31" s="45"/>
      <c r="G31" s="45"/>
      <c r="H31" s="45"/>
      <c r="I31" s="45"/>
      <c r="J31" s="45"/>
    </row>
    <row r="32" spans="1:10" ht="15" x14ac:dyDescent="0.3">
      <c r="A32" s="53" t="s">
        <v>175</v>
      </c>
      <c r="B32" s="54">
        <f>SUM('Stage Based Aggregation'!L$3:L$6)</f>
        <v>0</v>
      </c>
      <c r="C32" s="44"/>
      <c r="D32" s="44" t="s">
        <v>37</v>
      </c>
      <c r="E32" s="56">
        <f>SUM(B20:B22)</f>
        <v>0</v>
      </c>
      <c r="F32" s="45"/>
      <c r="G32" s="45"/>
      <c r="H32" s="45"/>
      <c r="I32" s="45"/>
      <c r="J32" s="45"/>
    </row>
    <row r="33" spans="1:10" ht="15" x14ac:dyDescent="0.3">
      <c r="A33" s="53" t="s">
        <v>176</v>
      </c>
      <c r="B33" s="54">
        <f>SUM('Stage Based Aggregation'!L$9:L$12)</f>
        <v>0</v>
      </c>
      <c r="C33" s="44"/>
      <c r="D33" s="44" t="s">
        <v>38</v>
      </c>
      <c r="E33" s="56">
        <f>SUM(B24:B26)</f>
        <v>0</v>
      </c>
      <c r="F33" s="45"/>
      <c r="G33" s="45"/>
      <c r="H33" s="45"/>
      <c r="I33" s="45"/>
      <c r="J33" s="45"/>
    </row>
    <row r="34" spans="1:10" ht="15" x14ac:dyDescent="0.3">
      <c r="A34" s="53" t="s">
        <v>177</v>
      </c>
      <c r="B34" s="54">
        <f>SUM('Stage Based Aggregation'!L$15:L$18)</f>
        <v>0</v>
      </c>
      <c r="C34" s="44"/>
      <c r="D34" s="44" t="s">
        <v>39</v>
      </c>
      <c r="E34" s="56">
        <f>SUM(B28:B30)</f>
        <v>0</v>
      </c>
      <c r="F34" s="45"/>
      <c r="G34" s="45"/>
      <c r="H34" s="45"/>
      <c r="I34" s="45"/>
      <c r="J34" s="45"/>
    </row>
    <row r="35" spans="1:10" ht="15.5" thickBot="1" x14ac:dyDescent="0.35">
      <c r="A35" s="57" t="s">
        <v>4</v>
      </c>
      <c r="B35" s="58">
        <f>SUM(B4:B6,B8:B10,B12:B14,B16:B18,B20:B22,B24:B26,B28:B30,B32:B34)</f>
        <v>0</v>
      </c>
      <c r="C35" s="44"/>
      <c r="D35" s="44" t="s">
        <v>40</v>
      </c>
      <c r="E35" s="56">
        <f>SUM(B32:B34)</f>
        <v>0</v>
      </c>
      <c r="F35" s="45"/>
      <c r="G35" s="45"/>
      <c r="H35" s="45"/>
      <c r="I35" s="45"/>
      <c r="J35" s="45"/>
    </row>
    <row r="36" spans="1:10" x14ac:dyDescent="0.3">
      <c r="A36" s="45"/>
      <c r="B36" s="45"/>
      <c r="C36" s="44"/>
      <c r="D36" s="44"/>
      <c r="E36" s="45"/>
      <c r="F36" s="45"/>
      <c r="G36" s="45"/>
      <c r="H36" s="45"/>
      <c r="I36" s="45"/>
      <c r="J36" s="45"/>
    </row>
    <row r="37" spans="1:10" x14ac:dyDescent="0.3">
      <c r="A37" s="59"/>
      <c r="B37" s="60"/>
      <c r="C37" s="60"/>
      <c r="D37" s="60"/>
      <c r="E37" s="61">
        <f>21-1</f>
        <v>20</v>
      </c>
      <c r="F37" s="45"/>
      <c r="G37" s="45"/>
      <c r="H37" s="45"/>
      <c r="I37" s="45"/>
      <c r="J37" s="45"/>
    </row>
    <row r="38" spans="1:10" ht="14" thickBot="1" x14ac:dyDescent="0.35">
      <c r="A38" s="3"/>
      <c r="B38" s="3"/>
      <c r="C38" s="4"/>
      <c r="D38" s="4"/>
      <c r="E38" s="12"/>
    </row>
  </sheetData>
  <mergeCells count="1">
    <mergeCell ref="A1:B1"/>
  </mergeCells>
  <conditionalFormatting sqref="D37">
    <cfRule type="iconSet" priority="38">
      <iconSet iconSet="3Flags">
        <cfvo type="percent" val="0"/>
        <cfvo type="percent" val="33"/>
        <cfvo type="percent" val="67"/>
      </iconSet>
    </cfRule>
  </conditionalFormatting>
  <conditionalFormatting sqref="B37">
    <cfRule type="iconSet" priority="39">
      <iconSet iconSet="3Flags">
        <cfvo type="percent" val="0"/>
        <cfvo type="percent" val="33"/>
        <cfvo type="percent" val="67"/>
      </iconSet>
    </cfRule>
  </conditionalFormatting>
  <conditionalFormatting sqref="B3:B31">
    <cfRule type="iconSet" priority="46">
      <iconSet iconSet="3Flags">
        <cfvo type="percent" val="0"/>
        <cfvo type="percent" val="33"/>
        <cfvo type="percent" val="67"/>
      </iconSet>
    </cfRule>
  </conditionalFormatting>
  <conditionalFormatting sqref="C37">
    <cfRule type="iconSet" priority="20">
      <iconSet iconSet="3Flags">
        <cfvo type="percent" val="0"/>
        <cfvo type="percent" val="33"/>
        <cfvo type="percent" val="67"/>
      </iconSet>
    </cfRule>
  </conditionalFormatting>
  <conditionalFormatting sqref="E3:E5">
    <cfRule type="iconSet" priority="19">
      <iconSet iconSet="3Flags">
        <cfvo type="percent" val="0"/>
        <cfvo type="percent" val="33"/>
        <cfvo type="percent" val="67"/>
      </iconSet>
    </cfRule>
  </conditionalFormatting>
  <conditionalFormatting sqref="F3:F5">
    <cfRule type="iconSet" priority="18">
      <iconSet iconSet="3Flags">
        <cfvo type="percent" val="0"/>
        <cfvo type="percent" val="33"/>
        <cfvo type="percent" val="67"/>
      </iconSet>
    </cfRule>
  </conditionalFormatting>
  <conditionalFormatting sqref="G3:G5">
    <cfRule type="iconSet" priority="17">
      <iconSet iconSet="3Flags">
        <cfvo type="percent" val="0"/>
        <cfvo type="percent" val="33"/>
        <cfvo type="percent" val="67"/>
      </iconSet>
    </cfRule>
  </conditionalFormatting>
  <conditionalFormatting sqref="H3:H5">
    <cfRule type="iconSet" priority="16">
      <iconSet iconSet="3Flags">
        <cfvo type="percent" val="0"/>
        <cfvo type="percent" val="33"/>
        <cfvo type="percent" val="67"/>
      </iconSet>
    </cfRule>
  </conditionalFormatting>
  <conditionalFormatting sqref="I3:I5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J3:J5">
    <cfRule type="iconSet" priority="14">
      <iconSet iconSet="3Flags">
        <cfvo type="percent" val="0"/>
        <cfvo type="percent" val="33"/>
        <cfvo type="percent" val="67"/>
      </iconSet>
    </cfRule>
  </conditionalFormatting>
  <conditionalFormatting sqref="K3:K5">
    <cfRule type="iconSet" priority="13">
      <iconSet iconSet="3Flags">
        <cfvo type="percent" val="0"/>
        <cfvo type="percent" val="33"/>
        <cfvo type="percent" val="67"/>
      </iconSet>
    </cfRule>
  </conditionalFormatting>
  <conditionalFormatting sqref="L3">
    <cfRule type="iconSet" priority="12">
      <iconSet iconSet="3Flags">
        <cfvo type="percent" val="0"/>
        <cfvo type="percent" val="33"/>
        <cfvo type="percent" val="67"/>
      </iconSet>
    </cfRule>
  </conditionalFormatting>
  <conditionalFormatting sqref="L4">
    <cfRule type="iconSet" priority="11">
      <iconSet iconSet="3Flags">
        <cfvo type="percent" val="0"/>
        <cfvo type="percent" val="33"/>
        <cfvo type="percent" val="67"/>
      </iconSet>
    </cfRule>
  </conditionalFormatting>
  <conditionalFormatting sqref="L5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E6">
    <cfRule type="iconSet" priority="9">
      <iconSet iconSet="3Flags">
        <cfvo type="percent" val="0"/>
        <cfvo type="percent" val="33"/>
        <cfvo type="percent" val="67"/>
      </iconSet>
    </cfRule>
  </conditionalFormatting>
  <conditionalFormatting sqref="F6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G6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H6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I6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J6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K6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L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B32:B34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36C9-E242-4B7A-AA59-7D5649C94577}">
  <dimension ref="A1:R18"/>
  <sheetViews>
    <sheetView workbookViewId="0">
      <selection activeCell="C3" sqref="C3"/>
    </sheetView>
  </sheetViews>
  <sheetFormatPr defaultRowHeight="14" x14ac:dyDescent="0.3"/>
  <cols>
    <col min="1" max="2" width="19" customWidth="1"/>
    <col min="3" max="3" width="11.5703125" customWidth="1"/>
    <col min="4" max="4" width="10.78515625" customWidth="1"/>
    <col min="5" max="5" width="11.28515625" customWidth="1"/>
    <col min="6" max="6" width="12.28515625" customWidth="1"/>
    <col min="7" max="7" width="14.42578125" customWidth="1"/>
    <col min="8" max="8" width="16.78515625" customWidth="1"/>
    <col min="9" max="9" width="18.78515625" customWidth="1"/>
    <col min="10" max="10" width="16.5703125" customWidth="1"/>
    <col min="11" max="11" width="20.2109375" customWidth="1"/>
    <col min="12" max="13" width="10.5703125" customWidth="1"/>
    <col min="14" max="14" width="6.5703125" customWidth="1"/>
    <col min="15" max="15" width="5.7109375" customWidth="1"/>
    <col min="16" max="16" width="18.2109375" customWidth="1"/>
    <col min="17" max="17" width="15" customWidth="1"/>
    <col min="18" max="18" width="10.7109375" customWidth="1"/>
  </cols>
  <sheetData>
    <row r="1" spans="1:18" x14ac:dyDescent="0.3">
      <c r="A1" s="27"/>
      <c r="B1" s="119" t="s">
        <v>180</v>
      </c>
      <c r="C1" s="33" t="s">
        <v>19</v>
      </c>
      <c r="D1" s="33" t="s">
        <v>20</v>
      </c>
      <c r="E1" s="33" t="s">
        <v>22</v>
      </c>
      <c r="F1" s="33" t="s">
        <v>25</v>
      </c>
      <c r="G1" s="33" t="s">
        <v>35</v>
      </c>
      <c r="H1" s="33" t="s">
        <v>36</v>
      </c>
      <c r="I1" s="33" t="s">
        <v>179</v>
      </c>
      <c r="J1" s="33" t="s">
        <v>38</v>
      </c>
      <c r="K1" s="33" t="s">
        <v>39</v>
      </c>
      <c r="L1" s="34" t="s">
        <v>40</v>
      </c>
      <c r="M1" s="119" t="s">
        <v>181</v>
      </c>
      <c r="N1" s="33" t="s">
        <v>182</v>
      </c>
      <c r="O1" s="34" t="s">
        <v>183</v>
      </c>
      <c r="P1" s="119" t="s">
        <v>184</v>
      </c>
      <c r="Q1" s="33" t="s">
        <v>160</v>
      </c>
      <c r="R1" s="34" t="s">
        <v>161</v>
      </c>
    </row>
    <row r="2" spans="1:18" x14ac:dyDescent="0.3">
      <c r="A2" s="28" t="s">
        <v>175</v>
      </c>
      <c r="B2" s="120"/>
      <c r="C2" s="26"/>
      <c r="D2" s="26"/>
      <c r="E2" s="26"/>
      <c r="F2" s="26"/>
      <c r="G2" s="26"/>
      <c r="H2" s="26"/>
      <c r="I2" s="26"/>
      <c r="J2" s="26"/>
      <c r="K2" s="26"/>
      <c r="L2" s="24"/>
      <c r="M2" s="120"/>
      <c r="N2" s="26"/>
      <c r="O2" s="24"/>
      <c r="P2" s="120"/>
      <c r="Q2" s="26"/>
      <c r="R2" s="24"/>
    </row>
    <row r="3" spans="1:18" x14ac:dyDescent="0.3">
      <c r="A3" s="29" t="s">
        <v>169</v>
      </c>
      <c r="B3" s="120"/>
      <c r="C3" s="26">
        <f>SUMIFS(Opportunities!$C:$C,Opportunities!$G:$G,$A3,Opportunities!$E:$E,C$1)</f>
        <v>0</v>
      </c>
      <c r="D3" s="38">
        <f>SUMIFS(Opportunities!$C:$C,Opportunities!$G:$G,$A3,Opportunities!$E:$E,D$1)</f>
        <v>0</v>
      </c>
      <c r="E3" s="38">
        <f>SUMIFS(Opportunities!$C:$C,Opportunities!$G:$G,$A3,Opportunities!$E:$E,E$1)</f>
        <v>0</v>
      </c>
      <c r="F3" s="38">
        <f>SUMIFS(Opportunities!$C:$C,Opportunities!$G:$G,$A3,Opportunities!$E:$E,F$1)</f>
        <v>0</v>
      </c>
      <c r="G3" s="38">
        <f>SUMIFS(Opportunities!$C:$C,Opportunities!$G:$G,$A3,Opportunities!$E:$E,G$1)</f>
        <v>0</v>
      </c>
      <c r="H3" s="38">
        <f>SUMIFS(Opportunities!$C:$C,Opportunities!$G:$G,$A3,Opportunities!$E:$E,H$1)</f>
        <v>0</v>
      </c>
      <c r="I3" s="38">
        <f>SUMIFS(Opportunities!$C:$C,Opportunities!$G:$G,$A3,Opportunities!$E:$E,I$1)</f>
        <v>0</v>
      </c>
      <c r="J3" s="38">
        <f>SUMIFS(Opportunities!$C:$C,Opportunities!$G:$G,$A3,Opportunities!$E:$E,J$1)</f>
        <v>0</v>
      </c>
      <c r="K3" s="38">
        <f>SUMIFS(Opportunities!$C:$C,Opportunities!$G:$G,$A3,Opportunities!$E:$E,K$1)</f>
        <v>0</v>
      </c>
      <c r="L3" s="38">
        <f>SUMIFS(Opportunities!$C:$C,Opportunities!$G:$G,$A3,Opportunities!$E:$E,L$1)</f>
        <v>0</v>
      </c>
      <c r="M3" s="120"/>
      <c r="N3" s="26">
        <f>SUMIFS(Tasks!$C:$C,Tasks!$F:$F,"Email",Tasks!$B:$B,$A3)</f>
        <v>0</v>
      </c>
      <c r="O3" s="38">
        <f>SUMIFS(Tasks!$C:$C,Tasks!$F:$F,"Call",Tasks!$B:$B,$A3)</f>
        <v>0</v>
      </c>
      <c r="P3" s="120"/>
      <c r="Q3" s="26">
        <f>SUMIFS(Leads!$C:$C,Leads!$D:$D,"Contacted",Leads!$B:$B,A3)</f>
        <v>0</v>
      </c>
      <c r="R3" s="38">
        <f>SUMIFS(Leads!$C:$C,Leads!$D:$D,"Open",Leads!$B:$B,A3)</f>
        <v>0</v>
      </c>
    </row>
    <row r="4" spans="1:18" x14ac:dyDescent="0.3">
      <c r="A4" s="29" t="s">
        <v>172</v>
      </c>
      <c r="B4" s="120"/>
      <c r="C4" s="38">
        <f>SUMIFS(Opportunities!$C:$C,Opportunities!$G:$G,$A4,Opportunities!$E:$E,C$1)</f>
        <v>0</v>
      </c>
      <c r="D4" s="38">
        <f>SUMIFS(Opportunities!$C:$C,Opportunities!$G:$G,$A4,Opportunities!$E:$E,D$1)</f>
        <v>0</v>
      </c>
      <c r="E4" s="38">
        <f>SUMIFS(Opportunities!$C:$C,Opportunities!$G:$G,$A4,Opportunities!$E:$E,E$1)</f>
        <v>0</v>
      </c>
      <c r="F4" s="38">
        <f>SUMIFS(Opportunities!$C:$C,Opportunities!$G:$G,$A4,Opportunities!$E:$E,F$1)</f>
        <v>0</v>
      </c>
      <c r="G4" s="38">
        <f>SUMIFS(Opportunities!$C:$C,Opportunities!$G:$G,$A4,Opportunities!$E:$E,G$1)</f>
        <v>0</v>
      </c>
      <c r="H4" s="38">
        <f>SUMIFS(Opportunities!$C:$C,Opportunities!$G:$G,$A4,Opportunities!$E:$E,H$1)</f>
        <v>0</v>
      </c>
      <c r="I4" s="38">
        <f>SUMIFS(Opportunities!$C:$C,Opportunities!$G:$G,$A4,Opportunities!$E:$E,I$1)</f>
        <v>0</v>
      </c>
      <c r="J4" s="38">
        <f>SUMIFS(Opportunities!$C:$C,Opportunities!$G:$G,$A4,Opportunities!$E:$E,J$1)</f>
        <v>0</v>
      </c>
      <c r="K4" s="38">
        <f>SUMIFS(Opportunities!$C:$C,Opportunities!$G:$G,$A4,Opportunities!$E:$E,K$1)</f>
        <v>0</v>
      </c>
      <c r="L4" s="38">
        <f>SUMIFS(Opportunities!$C:$C,Opportunities!$G:$G,$A4,Opportunities!$E:$E,L$1)</f>
        <v>0</v>
      </c>
      <c r="M4" s="120"/>
      <c r="N4" s="38">
        <f>SUMIFS(Tasks!$C:$C,Tasks!$F:$F,"Email",Tasks!$B:$B,$A4)</f>
        <v>0</v>
      </c>
      <c r="O4" s="38">
        <f>SUMIFS(Tasks!$C:$C,Tasks!$F:$F,"Call",Tasks!$B:$B,$A4)</f>
        <v>0</v>
      </c>
      <c r="P4" s="120"/>
      <c r="Q4" s="38">
        <f>SUMIFS(Leads!$C:$C,Leads!$D:$D,"Contacted",Leads!$B:$B,A4)</f>
        <v>0</v>
      </c>
      <c r="R4" s="38">
        <f>SUMIFS(Leads!$C:$C,Leads!$D:$D,"Open",Leads!$B:$B,A4)</f>
        <v>0</v>
      </c>
    </row>
    <row r="5" spans="1:18" x14ac:dyDescent="0.3">
      <c r="A5" s="29" t="s">
        <v>163</v>
      </c>
      <c r="B5" s="120"/>
      <c r="C5" s="38">
        <f>SUMIFS(Opportunities!$C:$C,Opportunities!$G:$G,$A5,Opportunities!$E:$E,C$1)</f>
        <v>0</v>
      </c>
      <c r="D5" s="38">
        <f>SUMIFS(Opportunities!$C:$C,Opportunities!$G:$G,$A5,Opportunities!$E:$E,D$1)</f>
        <v>0</v>
      </c>
      <c r="E5" s="38">
        <f>SUMIFS(Opportunities!$C:$C,Opportunities!$G:$G,$A5,Opportunities!$E:$E,E$1)</f>
        <v>0</v>
      </c>
      <c r="F5" s="38">
        <f>SUMIFS(Opportunities!$C:$C,Opportunities!$G:$G,$A5,Opportunities!$E:$E,F$1)</f>
        <v>0</v>
      </c>
      <c r="G5" s="38">
        <f>SUMIFS(Opportunities!$C:$C,Opportunities!$G:$G,$A5,Opportunities!$E:$E,G$1)</f>
        <v>0</v>
      </c>
      <c r="H5" s="38">
        <f>SUMIFS(Opportunities!$C:$C,Opportunities!$G:$G,$A5,Opportunities!$E:$E,H$1)</f>
        <v>0</v>
      </c>
      <c r="I5" s="38">
        <f>SUMIFS(Opportunities!$C:$C,Opportunities!$G:$G,$A5,Opportunities!$E:$E,I$1)</f>
        <v>0</v>
      </c>
      <c r="J5" s="38">
        <f>SUMIFS(Opportunities!$C:$C,Opportunities!$G:$G,$A5,Opportunities!$E:$E,J$1)</f>
        <v>0</v>
      </c>
      <c r="K5" s="38">
        <f>SUMIFS(Opportunities!$C:$C,Opportunities!$G:$G,$A5,Opportunities!$E:$E,K$1)</f>
        <v>0</v>
      </c>
      <c r="L5" s="38">
        <f>SUMIFS(Opportunities!$C:$C,Opportunities!$G:$G,$A5,Opportunities!$E:$E,L$1)</f>
        <v>0</v>
      </c>
      <c r="M5" s="120"/>
      <c r="N5" s="38">
        <f>SUMIFS(Tasks!$C:$C,Tasks!$F:$F,"Email",Tasks!$B:$B,$A5)</f>
        <v>0</v>
      </c>
      <c r="O5" s="38">
        <f>SUMIFS(Tasks!$C:$C,Tasks!$F:$F,"Call",Tasks!$B:$B,$A5)</f>
        <v>0</v>
      </c>
      <c r="P5" s="120"/>
      <c r="Q5" s="38">
        <f>SUMIFS(Leads!$C:$C,Leads!$D:$D,"Contacted",Leads!$B:$B,A5)</f>
        <v>0</v>
      </c>
      <c r="R5" s="38">
        <f>SUMIFS(Leads!$C:$C,Leads!$D:$D,"Open",Leads!$B:$B,A5)</f>
        <v>0</v>
      </c>
    </row>
    <row r="6" spans="1:18" x14ac:dyDescent="0.3">
      <c r="A6" s="29" t="s">
        <v>164</v>
      </c>
      <c r="B6" s="120"/>
      <c r="C6" s="38">
        <f>SUMIFS(Opportunities!$C:$C,Opportunities!$G:$G,$A6,Opportunities!$E:$E,C$1)</f>
        <v>0</v>
      </c>
      <c r="D6" s="38">
        <f>SUMIFS(Opportunities!$C:$C,Opportunities!$G:$G,$A6,Opportunities!$E:$E,D$1)</f>
        <v>0</v>
      </c>
      <c r="E6" s="38">
        <f>SUMIFS(Opportunities!$C:$C,Opportunities!$G:$G,$A6,Opportunities!$E:$E,E$1)</f>
        <v>0</v>
      </c>
      <c r="F6" s="38">
        <f>SUMIFS(Opportunities!$C:$C,Opportunities!$G:$G,$A6,Opportunities!$E:$E,F$1)</f>
        <v>0</v>
      </c>
      <c r="G6" s="38">
        <f>SUMIFS(Opportunities!$C:$C,Opportunities!$G:$G,$A6,Opportunities!$E:$E,G$1)</f>
        <v>0</v>
      </c>
      <c r="H6" s="38">
        <f>SUMIFS(Opportunities!$C:$C,Opportunities!$G:$G,$A6,Opportunities!$E:$E,H$1)</f>
        <v>0</v>
      </c>
      <c r="I6" s="38">
        <f>SUMIFS(Opportunities!$C:$C,Opportunities!$G:$G,$A6,Opportunities!$E:$E,I$1)</f>
        <v>0</v>
      </c>
      <c r="J6" s="38">
        <f>SUMIFS(Opportunities!$C:$C,Opportunities!$G:$G,$A6,Opportunities!$E:$E,J$1)</f>
        <v>0</v>
      </c>
      <c r="K6" s="38">
        <f>SUMIFS(Opportunities!$C:$C,Opportunities!$G:$G,$A6,Opportunities!$E:$E,K$1)</f>
        <v>0</v>
      </c>
      <c r="L6" s="38">
        <f>SUMIFS(Opportunities!$C:$C,Opportunities!$G:$G,$A6,Opportunities!$E:$E,L$1)</f>
        <v>0</v>
      </c>
      <c r="M6" s="120"/>
      <c r="N6" s="38">
        <f>SUMIFS(Tasks!$C:$C,Tasks!$F:$F,"Email",Tasks!$B:$B,$A6)</f>
        <v>0</v>
      </c>
      <c r="O6" s="38">
        <f>SUMIFS(Tasks!$C:$C,Tasks!$F:$F,"Call",Tasks!$B:$B,$A6)</f>
        <v>0</v>
      </c>
      <c r="P6" s="120"/>
      <c r="Q6" s="38">
        <f>SUMIFS(Leads!$C:$C,Leads!$D:$D,"Contacted",Leads!$B:$B,A6)</f>
        <v>0</v>
      </c>
      <c r="R6" s="38">
        <f>SUMIFS(Leads!$C:$C,Leads!$D:$D,"Open",Leads!$B:$B,A6)</f>
        <v>0</v>
      </c>
    </row>
    <row r="7" spans="1:18" x14ac:dyDescent="0.3">
      <c r="A7" s="30"/>
      <c r="B7" s="120"/>
      <c r="C7" s="38"/>
      <c r="D7" s="38"/>
      <c r="E7" s="38"/>
      <c r="F7" s="38"/>
      <c r="G7" s="38"/>
      <c r="H7" s="38"/>
      <c r="I7" s="38"/>
      <c r="J7" s="38"/>
      <c r="K7" s="38"/>
      <c r="L7" s="38"/>
      <c r="M7" s="120"/>
      <c r="N7" s="38"/>
      <c r="O7" s="38"/>
      <c r="P7" s="120"/>
      <c r="Q7" s="38"/>
      <c r="R7" s="38"/>
    </row>
    <row r="8" spans="1:18" x14ac:dyDescent="0.3">
      <c r="A8" s="28" t="s">
        <v>176</v>
      </c>
      <c r="B8" s="120"/>
      <c r="C8" s="38"/>
      <c r="D8" s="38"/>
      <c r="E8" s="38"/>
      <c r="F8" s="38"/>
      <c r="G8" s="38"/>
      <c r="H8" s="38"/>
      <c r="I8" s="38"/>
      <c r="J8" s="38"/>
      <c r="K8" s="38"/>
      <c r="L8" s="38"/>
      <c r="M8" s="120"/>
      <c r="N8" s="38"/>
      <c r="O8" s="38"/>
      <c r="P8" s="120"/>
      <c r="Q8" s="38"/>
      <c r="R8" s="38"/>
    </row>
    <row r="9" spans="1:18" x14ac:dyDescent="0.3">
      <c r="A9" s="29" t="s">
        <v>165</v>
      </c>
      <c r="B9" s="120"/>
      <c r="C9" s="38">
        <f>SUMIFS(Opportunities!$C:$C,Opportunities!$G:$G,$A9,Opportunities!$E:$E,C$1)</f>
        <v>0</v>
      </c>
      <c r="D9" s="38">
        <f>SUMIFS(Opportunities!$C:$C,Opportunities!$G:$G,$A9,Opportunities!$E:$E,D$1)</f>
        <v>0</v>
      </c>
      <c r="E9" s="38">
        <f>SUMIFS(Opportunities!$C:$C,Opportunities!$G:$G,$A9,Opportunities!$E:$E,E$1)</f>
        <v>0</v>
      </c>
      <c r="F9" s="38">
        <f>SUMIFS(Opportunities!$C:$C,Opportunities!$G:$G,$A9,Opportunities!$E:$E,F$1)</f>
        <v>0</v>
      </c>
      <c r="G9" s="38">
        <f>SUMIFS(Opportunities!$C:$C,Opportunities!$G:$G,$A9,Opportunities!$E:$E,G$1)</f>
        <v>0</v>
      </c>
      <c r="H9" s="38">
        <f>SUMIFS(Opportunities!$C:$C,Opportunities!$G:$G,$A9,Opportunities!$E:$E,H$1)</f>
        <v>0</v>
      </c>
      <c r="I9" s="38">
        <f>SUMIFS(Opportunities!$C:$C,Opportunities!$G:$G,$A9,Opportunities!$E:$E,I$1)</f>
        <v>0</v>
      </c>
      <c r="J9" s="38">
        <f>SUMIFS(Opportunities!$C:$C,Opportunities!$G:$G,$A9,Opportunities!$E:$E,J$1)</f>
        <v>0</v>
      </c>
      <c r="K9" s="38">
        <f>SUMIFS(Opportunities!$C:$C,Opportunities!$G:$G,$A9,Opportunities!$E:$E,K$1)</f>
        <v>0</v>
      </c>
      <c r="L9" s="38">
        <f>SUMIFS(Opportunities!$C:$C,Opportunities!$G:$G,$A9,Opportunities!$E:$E,L$1)</f>
        <v>0</v>
      </c>
      <c r="M9" s="120"/>
      <c r="N9" s="38">
        <f>SUMIFS(Tasks!$C:$C,Tasks!$F:$F,"Email",Tasks!$B:$B,$A9)</f>
        <v>0</v>
      </c>
      <c r="O9" s="38">
        <f>SUMIFS(Tasks!$C:$C,Tasks!$F:$F,"Call",Tasks!$B:$B,$A9)</f>
        <v>0</v>
      </c>
      <c r="P9" s="120"/>
      <c r="Q9" s="38">
        <f>SUMIFS(Leads!$C:$C,Leads!$D:$D,"Contacted",Leads!$B:$B,A9)</f>
        <v>0</v>
      </c>
      <c r="R9" s="38">
        <f>SUMIFS(Leads!$C:$C,Leads!$D:$D,"Open",Leads!$B:$B,A9)</f>
        <v>0</v>
      </c>
    </row>
    <row r="10" spans="1:18" x14ac:dyDescent="0.3">
      <c r="A10" s="29" t="s">
        <v>173</v>
      </c>
      <c r="B10" s="120"/>
      <c r="C10" s="38">
        <f>SUMIFS(Opportunities!$C:$C,Opportunities!$G:$G,$A10,Opportunities!$E:$E,C$1)</f>
        <v>0</v>
      </c>
      <c r="D10" s="38">
        <f>SUMIFS(Opportunities!$C:$C,Opportunities!$G:$G,$A10,Opportunities!$E:$E,D$1)</f>
        <v>0</v>
      </c>
      <c r="E10" s="38">
        <f>SUMIFS(Opportunities!$C:$C,Opportunities!$G:$G,$A10,Opportunities!$E:$E,E$1)</f>
        <v>0</v>
      </c>
      <c r="F10" s="38">
        <f>SUMIFS(Opportunities!$C:$C,Opportunities!$G:$G,$A10,Opportunities!$E:$E,F$1)</f>
        <v>0</v>
      </c>
      <c r="G10" s="38">
        <f>SUMIFS(Opportunities!$C:$C,Opportunities!$G:$G,$A10,Opportunities!$E:$E,G$1)</f>
        <v>0</v>
      </c>
      <c r="H10" s="38">
        <f>SUMIFS(Opportunities!$C:$C,Opportunities!$G:$G,$A10,Opportunities!$E:$E,H$1)</f>
        <v>0</v>
      </c>
      <c r="I10" s="38">
        <f>SUMIFS(Opportunities!$C:$C,Opportunities!$G:$G,$A10,Opportunities!$E:$E,I$1)</f>
        <v>0</v>
      </c>
      <c r="J10" s="38">
        <f>SUMIFS(Opportunities!$C:$C,Opportunities!$G:$G,$A10,Opportunities!$E:$E,J$1)</f>
        <v>0</v>
      </c>
      <c r="K10" s="38">
        <f>SUMIFS(Opportunities!$C:$C,Opportunities!$G:$G,$A10,Opportunities!$E:$E,K$1)</f>
        <v>0</v>
      </c>
      <c r="L10" s="38">
        <f>SUMIFS(Opportunities!$C:$C,Opportunities!$G:$G,$A10,Opportunities!$E:$E,L$1)</f>
        <v>0</v>
      </c>
      <c r="M10" s="120"/>
      <c r="N10" s="38">
        <f>SUMIFS(Tasks!$C:$C,Tasks!$F:$F,"Email",Tasks!$B:$B,$A10)</f>
        <v>0</v>
      </c>
      <c r="O10" s="38">
        <f>SUMIFS(Tasks!$C:$C,Tasks!$F:$F,"Call",Tasks!$B:$B,$A10)</f>
        <v>0</v>
      </c>
      <c r="P10" s="120"/>
      <c r="Q10" s="38">
        <f>SUMIFS(Leads!$C:$C,Leads!$D:$D,"Contacted",Leads!$B:$B,A10)</f>
        <v>0</v>
      </c>
      <c r="R10" s="38">
        <f>SUMIFS(Leads!$C:$C,Leads!$D:$D,"Open",Leads!$B:$B,A10)</f>
        <v>0</v>
      </c>
    </row>
    <row r="11" spans="1:18" x14ac:dyDescent="0.3">
      <c r="A11" s="29" t="s">
        <v>170</v>
      </c>
      <c r="B11" s="120"/>
      <c r="C11" s="38">
        <f>SUMIFS(Opportunities!$C:$C,Opportunities!$G:$G,$A11,Opportunities!$E:$E,C$1)</f>
        <v>0</v>
      </c>
      <c r="D11" s="38">
        <f>SUMIFS(Opportunities!$C:$C,Opportunities!$G:$G,$A11,Opportunities!$E:$E,D$1)</f>
        <v>0</v>
      </c>
      <c r="E11" s="38">
        <f>SUMIFS(Opportunities!$C:$C,Opportunities!$G:$G,$A11,Opportunities!$E:$E,E$1)</f>
        <v>0</v>
      </c>
      <c r="F11" s="38">
        <f>SUMIFS(Opportunities!$C:$C,Opportunities!$G:$G,$A11,Opportunities!$E:$E,F$1)</f>
        <v>0</v>
      </c>
      <c r="G11" s="38">
        <f>SUMIFS(Opportunities!$C:$C,Opportunities!$G:$G,$A11,Opportunities!$E:$E,G$1)</f>
        <v>0</v>
      </c>
      <c r="H11" s="38">
        <f>SUMIFS(Opportunities!$C:$C,Opportunities!$G:$G,$A11,Opportunities!$E:$E,H$1)</f>
        <v>0</v>
      </c>
      <c r="I11" s="38">
        <f>SUMIFS(Opportunities!$C:$C,Opportunities!$G:$G,$A11,Opportunities!$E:$E,I$1)</f>
        <v>0</v>
      </c>
      <c r="J11" s="38">
        <f>SUMIFS(Opportunities!$C:$C,Opportunities!$G:$G,$A11,Opportunities!$E:$E,J$1)</f>
        <v>0</v>
      </c>
      <c r="K11" s="38">
        <f>SUMIFS(Opportunities!$C:$C,Opportunities!$G:$G,$A11,Opportunities!$E:$E,K$1)</f>
        <v>0</v>
      </c>
      <c r="L11" s="38">
        <f>SUMIFS(Opportunities!$C:$C,Opportunities!$G:$G,$A11,Opportunities!$E:$E,L$1)</f>
        <v>0</v>
      </c>
      <c r="M11" s="120"/>
      <c r="N11" s="38">
        <f>SUMIFS(Tasks!$C:$C,Tasks!$F:$F,"Email",Tasks!$B:$B,$A11)</f>
        <v>0</v>
      </c>
      <c r="O11" s="38">
        <f>SUMIFS(Tasks!$C:$C,Tasks!$F:$F,"Call",Tasks!$B:$B,$A11)</f>
        <v>0</v>
      </c>
      <c r="P11" s="120"/>
      <c r="Q11" s="38">
        <f>SUMIFS(Leads!$C:$C,Leads!$D:$D,"Contacted",Leads!$B:$B,A11)</f>
        <v>0</v>
      </c>
      <c r="R11" s="38">
        <f>SUMIFS(Leads!$C:$C,Leads!$D:$D,"Open",Leads!$B:$B,A11)</f>
        <v>0</v>
      </c>
    </row>
    <row r="12" spans="1:18" x14ac:dyDescent="0.3">
      <c r="A12" s="29" t="s">
        <v>166</v>
      </c>
      <c r="B12" s="120"/>
      <c r="C12" s="38">
        <f>SUMIFS(Opportunities!$C:$C,Opportunities!$G:$G,$A12,Opportunities!$E:$E,C$1)</f>
        <v>0</v>
      </c>
      <c r="D12" s="38">
        <f>SUMIFS(Opportunities!$C:$C,Opportunities!$G:$G,$A12,Opportunities!$E:$E,D$1)</f>
        <v>0</v>
      </c>
      <c r="E12" s="38">
        <f>SUMIFS(Opportunities!$C:$C,Opportunities!$G:$G,$A12,Opportunities!$E:$E,E$1)</f>
        <v>0</v>
      </c>
      <c r="F12" s="38">
        <f>SUMIFS(Opportunities!$C:$C,Opportunities!$G:$G,$A12,Opportunities!$E:$E,F$1)</f>
        <v>0</v>
      </c>
      <c r="G12" s="38">
        <f>SUMIFS(Opportunities!$C:$C,Opportunities!$G:$G,$A12,Opportunities!$E:$E,G$1)</f>
        <v>0</v>
      </c>
      <c r="H12" s="38">
        <f>SUMIFS(Opportunities!$C:$C,Opportunities!$G:$G,$A12,Opportunities!$E:$E,H$1)</f>
        <v>0</v>
      </c>
      <c r="I12" s="38">
        <f>SUMIFS(Opportunities!$C:$C,Opportunities!$G:$G,$A12,Opportunities!$E:$E,I$1)</f>
        <v>0</v>
      </c>
      <c r="J12" s="38">
        <f>SUMIFS(Opportunities!$C:$C,Opportunities!$G:$G,$A12,Opportunities!$E:$E,J$1)</f>
        <v>0</v>
      </c>
      <c r="K12" s="38">
        <f>SUMIFS(Opportunities!$C:$C,Opportunities!$G:$G,$A12,Opportunities!$E:$E,K$1)</f>
        <v>0</v>
      </c>
      <c r="L12" s="38">
        <f>SUMIFS(Opportunities!$C:$C,Opportunities!$G:$G,$A12,Opportunities!$E:$E,L$1)</f>
        <v>0</v>
      </c>
      <c r="M12" s="120"/>
      <c r="N12" s="38">
        <f>SUMIFS(Tasks!$C:$C,Tasks!$F:$F,"Email",Tasks!$B:$B,$A12)</f>
        <v>0</v>
      </c>
      <c r="O12" s="38">
        <f>SUMIFS(Tasks!$C:$C,Tasks!$F:$F,"Call",Tasks!$B:$B,$A12)</f>
        <v>0</v>
      </c>
      <c r="P12" s="120"/>
      <c r="Q12" s="38">
        <f>SUMIFS(Leads!$C:$C,Leads!$D:$D,"Contacted",Leads!$B:$B,A12)</f>
        <v>0</v>
      </c>
      <c r="R12" s="38">
        <f>SUMIFS(Leads!$C:$C,Leads!$D:$D,"Open",Leads!$B:$B,A12)</f>
        <v>0</v>
      </c>
    </row>
    <row r="13" spans="1:18" ht="15" x14ac:dyDescent="0.3">
      <c r="A13" s="31"/>
      <c r="B13" s="120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20"/>
      <c r="N13" s="38"/>
      <c r="O13" s="38"/>
      <c r="P13" s="120"/>
      <c r="Q13" s="38"/>
      <c r="R13" s="38"/>
    </row>
    <row r="14" spans="1:18" x14ac:dyDescent="0.3">
      <c r="A14" s="28" t="s">
        <v>178</v>
      </c>
      <c r="B14" s="120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20"/>
      <c r="N14" s="38"/>
      <c r="O14" s="38"/>
      <c r="P14" s="120"/>
      <c r="Q14" s="38"/>
      <c r="R14" s="38"/>
    </row>
    <row r="15" spans="1:18" x14ac:dyDescent="0.3">
      <c r="A15" s="29" t="s">
        <v>167</v>
      </c>
      <c r="B15" s="120"/>
      <c r="C15" s="38">
        <f>SUMIFS(Opportunities!$C:$C,Opportunities!$G:$G,$A15,Opportunities!$E:$E,C$1)</f>
        <v>0</v>
      </c>
      <c r="D15" s="38">
        <f>SUMIFS(Opportunities!$C:$C,Opportunities!$G:$G,$A15,Opportunities!$E:$E,D$1)</f>
        <v>0</v>
      </c>
      <c r="E15" s="38">
        <f>SUMIFS(Opportunities!$C:$C,Opportunities!$G:$G,$A15,Opportunities!$E:$E,E$1)</f>
        <v>0</v>
      </c>
      <c r="F15" s="38">
        <f>SUMIFS(Opportunities!$C:$C,Opportunities!$G:$G,$A15,Opportunities!$E:$E,F$1)</f>
        <v>0</v>
      </c>
      <c r="G15" s="38">
        <f>SUMIFS(Opportunities!$C:$C,Opportunities!$G:$G,$A15,Opportunities!$E:$E,G$1)</f>
        <v>0</v>
      </c>
      <c r="H15" s="38">
        <f>SUMIFS(Opportunities!$C:$C,Opportunities!$G:$G,$A15,Opportunities!$E:$E,H$1)</f>
        <v>0</v>
      </c>
      <c r="I15" s="38">
        <f>SUMIFS(Opportunities!$C:$C,Opportunities!$G:$G,$A15,Opportunities!$E:$E,I$1)</f>
        <v>0</v>
      </c>
      <c r="J15" s="38">
        <f>SUMIFS(Opportunities!$C:$C,Opportunities!$G:$G,$A15,Opportunities!$E:$E,J$1)</f>
        <v>0</v>
      </c>
      <c r="K15" s="38">
        <f>SUMIFS(Opportunities!$C:$C,Opportunities!$G:$G,$A15,Opportunities!$E:$E,K$1)</f>
        <v>0</v>
      </c>
      <c r="L15" s="38">
        <f>SUMIFS(Opportunities!$C:$C,Opportunities!$G:$G,$A15,Opportunities!$E:$E,L$1)</f>
        <v>0</v>
      </c>
      <c r="M15" s="120"/>
      <c r="N15" s="38">
        <f>SUMIFS(Tasks!$C:$C,Tasks!$F:$F,"Email",Tasks!$B:$B,$A15)</f>
        <v>0</v>
      </c>
      <c r="O15" s="38">
        <f>SUMIFS(Tasks!$C:$C,Tasks!$F:$F,"Call",Tasks!$B:$B,$A15)</f>
        <v>0</v>
      </c>
      <c r="P15" s="120"/>
      <c r="Q15" s="38">
        <f>SUMIFS(Leads!$C:$C,Leads!$D:$D,"Contacted",Leads!$B:$B,A15)</f>
        <v>0</v>
      </c>
      <c r="R15" s="38">
        <f>SUMIFS(Leads!$C:$C,Leads!$D:$D,"Open",Leads!$B:$B,A15)</f>
        <v>0</v>
      </c>
    </row>
    <row r="16" spans="1:18" x14ac:dyDescent="0.3">
      <c r="A16" s="29" t="s">
        <v>168</v>
      </c>
      <c r="B16" s="120"/>
      <c r="C16" s="38">
        <f>SUMIFS(Opportunities!$C:$C,Opportunities!$G:$G,$A16,Opportunities!$E:$E,C$1)</f>
        <v>0</v>
      </c>
      <c r="D16" s="38">
        <f>SUMIFS(Opportunities!$C:$C,Opportunities!$G:$G,$A16,Opportunities!$E:$E,D$1)</f>
        <v>0</v>
      </c>
      <c r="E16" s="38">
        <f>SUMIFS(Opportunities!$C:$C,Opportunities!$G:$G,$A16,Opportunities!$E:$E,E$1)</f>
        <v>0</v>
      </c>
      <c r="F16" s="38">
        <f>SUMIFS(Opportunities!$C:$C,Opportunities!$G:$G,$A16,Opportunities!$E:$E,F$1)</f>
        <v>0</v>
      </c>
      <c r="G16" s="38">
        <f>SUMIFS(Opportunities!$C:$C,Opportunities!$G:$G,$A16,Opportunities!$E:$E,G$1)</f>
        <v>0</v>
      </c>
      <c r="H16" s="38">
        <f>SUMIFS(Opportunities!$C:$C,Opportunities!$G:$G,$A16,Opportunities!$E:$E,H$1)</f>
        <v>0</v>
      </c>
      <c r="I16" s="38">
        <f>SUMIFS(Opportunities!$C:$C,Opportunities!$G:$G,$A16,Opportunities!$E:$E,I$1)</f>
        <v>0</v>
      </c>
      <c r="J16" s="38">
        <f>SUMIFS(Opportunities!$C:$C,Opportunities!$G:$G,$A16,Opportunities!$E:$E,J$1)</f>
        <v>0</v>
      </c>
      <c r="K16" s="38">
        <f>SUMIFS(Opportunities!$C:$C,Opportunities!$G:$G,$A16,Opportunities!$E:$E,K$1)</f>
        <v>0</v>
      </c>
      <c r="L16" s="38">
        <f>SUMIFS(Opportunities!$C:$C,Opportunities!$G:$G,$A16,Opportunities!$E:$E,L$1)</f>
        <v>0</v>
      </c>
      <c r="M16" s="120"/>
      <c r="N16" s="38">
        <f>SUMIFS(Tasks!$C:$C,Tasks!$F:$F,"Email",Tasks!$B:$B,$A16)</f>
        <v>0</v>
      </c>
      <c r="O16" s="38">
        <f>SUMIFS(Tasks!$C:$C,Tasks!$F:$F,"Call",Tasks!$B:$B,$A16)</f>
        <v>0</v>
      </c>
      <c r="P16" s="120"/>
      <c r="Q16" s="38">
        <f>SUMIFS(Leads!$C:$C,Leads!$D:$D,"Contacted",Leads!$B:$B,A16)</f>
        <v>0</v>
      </c>
      <c r="R16" s="38">
        <f>SUMIFS(Leads!$C:$C,Leads!$D:$D,"Open",Leads!$B:$B,A16)</f>
        <v>0</v>
      </c>
    </row>
    <row r="17" spans="1:18" x14ac:dyDescent="0.3">
      <c r="A17" s="29" t="s">
        <v>174</v>
      </c>
      <c r="B17" s="120"/>
      <c r="C17" s="38">
        <f>SUMIFS(Opportunities!$C:$C,Opportunities!$G:$G,$A17,Opportunities!$E:$E,C$1)</f>
        <v>0</v>
      </c>
      <c r="D17" s="38">
        <f>SUMIFS(Opportunities!$C:$C,Opportunities!$G:$G,$A17,Opportunities!$E:$E,D$1)</f>
        <v>0</v>
      </c>
      <c r="E17" s="38">
        <f>SUMIFS(Opportunities!$C:$C,Opportunities!$G:$G,$A17,Opportunities!$E:$E,E$1)</f>
        <v>0</v>
      </c>
      <c r="F17" s="38">
        <f>SUMIFS(Opportunities!$C:$C,Opportunities!$G:$G,$A17,Opportunities!$E:$E,F$1)</f>
        <v>0</v>
      </c>
      <c r="G17" s="38">
        <f>SUMIFS(Opportunities!$C:$C,Opportunities!$G:$G,$A17,Opportunities!$E:$E,G$1)</f>
        <v>0</v>
      </c>
      <c r="H17" s="38">
        <f>SUMIFS(Opportunities!$C:$C,Opportunities!$G:$G,$A17,Opportunities!$E:$E,H$1)</f>
        <v>0</v>
      </c>
      <c r="I17" s="38">
        <f>SUMIFS(Opportunities!$C:$C,Opportunities!$G:$G,$A17,Opportunities!$E:$E,I$1)</f>
        <v>0</v>
      </c>
      <c r="J17" s="38">
        <f>SUMIFS(Opportunities!$C:$C,Opportunities!$G:$G,$A17,Opportunities!$E:$E,J$1)</f>
        <v>0</v>
      </c>
      <c r="K17" s="38">
        <f>SUMIFS(Opportunities!$C:$C,Opportunities!$G:$G,$A17,Opportunities!$E:$E,K$1)</f>
        <v>0</v>
      </c>
      <c r="L17" s="38">
        <f>SUMIFS(Opportunities!$C:$C,Opportunities!$G:$G,$A17,Opportunities!$E:$E,L$1)</f>
        <v>0</v>
      </c>
      <c r="M17" s="120"/>
      <c r="N17" s="38">
        <f>SUMIFS(Tasks!$C:$C,Tasks!$F:$F,"Email",Tasks!$B:$B,$A17)</f>
        <v>0</v>
      </c>
      <c r="O17" s="38">
        <f>SUMIFS(Tasks!$C:$C,Tasks!$F:$F,"Call",Tasks!$B:$B,$A17)</f>
        <v>0</v>
      </c>
      <c r="P17" s="120"/>
      <c r="Q17" s="38">
        <f>SUMIFS(Leads!$C:$C,Leads!$D:$D,"Contacted",Leads!$B:$B,A17)</f>
        <v>0</v>
      </c>
      <c r="R17" s="38">
        <f>SUMIFS(Leads!$C:$C,Leads!$D:$D,"Open",Leads!$B:$B,A17)</f>
        <v>0</v>
      </c>
    </row>
    <row r="18" spans="1:18" ht="14.5" thickBot="1" x14ac:dyDescent="0.35">
      <c r="A18" s="32" t="s">
        <v>171</v>
      </c>
      <c r="B18" s="121"/>
      <c r="C18" s="38">
        <f>SUMIFS(Opportunities!$C:$C,Opportunities!$G:$G,$A18,Opportunities!$E:$E,C$1)</f>
        <v>0</v>
      </c>
      <c r="D18" s="38">
        <f>SUMIFS(Opportunities!$C:$C,Opportunities!$G:$G,$A18,Opportunities!$E:$E,D$1)</f>
        <v>0</v>
      </c>
      <c r="E18" s="38">
        <f>SUMIFS(Opportunities!$C:$C,Opportunities!$G:$G,$A18,Opportunities!$E:$E,E$1)</f>
        <v>0</v>
      </c>
      <c r="F18" s="38">
        <f>SUMIFS(Opportunities!$C:$C,Opportunities!$G:$G,$A18,Opportunities!$E:$E,F$1)</f>
        <v>0</v>
      </c>
      <c r="G18" s="38">
        <f>SUMIFS(Opportunities!$C:$C,Opportunities!$G:$G,$A18,Opportunities!$E:$E,G$1)</f>
        <v>0</v>
      </c>
      <c r="H18" s="38">
        <f>SUMIFS(Opportunities!$C:$C,Opportunities!$G:$G,$A18,Opportunities!$E:$E,H$1)</f>
        <v>0</v>
      </c>
      <c r="I18" s="38">
        <f>SUMIFS(Opportunities!$C:$C,Opportunities!$G:$G,$A18,Opportunities!$E:$E,I$1)</f>
        <v>0</v>
      </c>
      <c r="J18" s="38">
        <f>SUMIFS(Opportunities!$C:$C,Opportunities!$G:$G,$A18,Opportunities!$E:$E,J$1)</f>
        <v>0</v>
      </c>
      <c r="K18" s="38">
        <f>SUMIFS(Opportunities!$C:$C,Opportunities!$G:$G,$A18,Opportunities!$E:$E,K$1)</f>
        <v>0</v>
      </c>
      <c r="L18" s="38">
        <f>SUMIFS(Opportunities!$C:$C,Opportunities!$G:$G,$A18,Opportunities!$E:$E,L$1)</f>
        <v>0</v>
      </c>
      <c r="M18" s="122"/>
      <c r="N18" s="38">
        <f>SUMIFS(Tasks!$C:$C,Tasks!$F:$F,"Email",Tasks!$B:$B,$A18)</f>
        <v>0</v>
      </c>
      <c r="O18" s="38">
        <f>SUMIFS(Tasks!$C:$C,Tasks!$F:$F,"Call",Tasks!$B:$B,$A18)</f>
        <v>0</v>
      </c>
      <c r="P18" s="123"/>
      <c r="Q18" s="38">
        <f>SUMIFS(Leads!$C:$C,Leads!$D:$D,"Contacted",Leads!$B:$B,A18)</f>
        <v>0</v>
      </c>
      <c r="R18" s="38">
        <f>SUMIFS(Leads!$C:$C,Leads!$D:$D,"Open",Leads!$B:$B,A18)</f>
        <v>0</v>
      </c>
    </row>
  </sheetData>
  <mergeCells count="3">
    <mergeCell ref="B1:B18"/>
    <mergeCell ref="M1:M18"/>
    <mergeCell ref="P1:P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2B67-D6DC-423C-BF7A-DBC86E11EFCA}">
  <dimension ref="A1:J2"/>
  <sheetViews>
    <sheetView topLeftCell="B1" workbookViewId="0">
      <selection activeCell="E1" sqref="E1:E1048576"/>
    </sheetView>
  </sheetViews>
  <sheetFormatPr defaultRowHeight="14" x14ac:dyDescent="0.3"/>
  <cols>
    <col min="1" max="1" width="22.28515625" customWidth="1"/>
    <col min="2" max="2" width="10.7109375" customWidth="1"/>
    <col min="3" max="3" width="28.7109375" customWidth="1"/>
    <col min="4" max="4" width="30" customWidth="1"/>
    <col min="5" max="5" width="32" customWidth="1"/>
    <col min="6" max="6" width="27.2109375" customWidth="1"/>
    <col min="7" max="7" width="33" customWidth="1"/>
    <col min="8" max="8" width="14.5703125" customWidth="1"/>
    <col min="9" max="9" width="20.42578125" customWidth="1"/>
    <col min="10" max="10" width="20.7109375" customWidth="1"/>
  </cols>
  <sheetData>
    <row r="1" spans="1:10" x14ac:dyDescent="0.3">
      <c r="A1" s="39" t="s">
        <v>185</v>
      </c>
      <c r="B1" s="39" t="s">
        <v>198</v>
      </c>
      <c r="C1" s="39" t="s">
        <v>186</v>
      </c>
      <c r="D1" s="39" t="s">
        <v>187</v>
      </c>
      <c r="E1" s="39" t="s">
        <v>188</v>
      </c>
      <c r="F1" s="39" t="s">
        <v>189</v>
      </c>
      <c r="G1" s="39" t="s">
        <v>190</v>
      </c>
      <c r="H1" s="39" t="s">
        <v>191</v>
      </c>
      <c r="I1" s="39" t="s">
        <v>192</v>
      </c>
      <c r="J1" s="39" t="s">
        <v>193</v>
      </c>
    </row>
    <row r="2" spans="1:10" x14ac:dyDescent="0.3">
      <c r="A2" s="40" t="s">
        <v>199</v>
      </c>
      <c r="B2" s="40" t="s">
        <v>200</v>
      </c>
      <c r="C2" s="40" t="s">
        <v>201</v>
      </c>
      <c r="D2" s="40" t="s">
        <v>202</v>
      </c>
      <c r="E2" s="40" t="s">
        <v>203</v>
      </c>
      <c r="F2" s="40" t="s">
        <v>204</v>
      </c>
      <c r="G2" s="40" t="s">
        <v>205</v>
      </c>
      <c r="H2" s="40" t="s">
        <v>206</v>
      </c>
      <c r="I2" s="40" t="s">
        <v>207</v>
      </c>
      <c r="J2" s="40" t="s">
        <v>208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7757-29A0-4AD5-A803-F75E4808D4E4}">
  <dimension ref="A1:H2"/>
  <sheetViews>
    <sheetView workbookViewId="0">
      <selection activeCell="B2" sqref="B2"/>
    </sheetView>
  </sheetViews>
  <sheetFormatPr defaultRowHeight="14" x14ac:dyDescent="0.3"/>
  <cols>
    <col min="8" max="8" width="24.5703125" customWidth="1"/>
  </cols>
  <sheetData>
    <row r="1" spans="1:8" x14ac:dyDescent="0.3">
      <c r="A1" s="39" t="s">
        <v>196</v>
      </c>
      <c r="B1" s="39" t="s">
        <v>192</v>
      </c>
      <c r="C1" s="39" t="s">
        <v>209</v>
      </c>
      <c r="D1" s="39" t="s">
        <v>10</v>
      </c>
      <c r="E1" s="39" t="s">
        <v>7</v>
      </c>
      <c r="F1" s="39" t="s">
        <v>15</v>
      </c>
      <c r="G1" s="39" t="s">
        <v>193</v>
      </c>
      <c r="H1" s="39" t="s">
        <v>197</v>
      </c>
    </row>
    <row r="2" spans="1:8" x14ac:dyDescent="0.3">
      <c r="A2" s="40" t="s">
        <v>210</v>
      </c>
      <c r="B2" s="40" t="s">
        <v>224</v>
      </c>
      <c r="C2" s="40" t="s">
        <v>200</v>
      </c>
      <c r="D2" s="40" t="s">
        <v>211</v>
      </c>
      <c r="E2" s="40" t="s">
        <v>212</v>
      </c>
      <c r="F2" s="40" t="s">
        <v>213</v>
      </c>
      <c r="G2" s="40" t="s">
        <v>214</v>
      </c>
      <c r="H2" s="40" t="s">
        <v>215</v>
      </c>
    </row>
  </sheetData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7378-04C0-40B5-A148-7418BDC5F961}">
  <dimension ref="A1:E2"/>
  <sheetViews>
    <sheetView workbookViewId="0">
      <selection activeCell="B13" sqref="B13"/>
    </sheetView>
  </sheetViews>
  <sheetFormatPr defaultRowHeight="14" x14ac:dyDescent="0.3"/>
  <cols>
    <col min="1" max="1" width="21.5703125" customWidth="1"/>
    <col min="2" max="2" width="49.7109375" customWidth="1"/>
    <col min="3" max="3" width="10" customWidth="1"/>
    <col min="4" max="4" width="19.7109375" customWidth="1"/>
    <col min="5" max="5" width="20.28515625" customWidth="1"/>
  </cols>
  <sheetData>
    <row r="1" spans="1:5" x14ac:dyDescent="0.3">
      <c r="A1" s="39" t="s">
        <v>196</v>
      </c>
      <c r="B1" s="39" t="s">
        <v>192</v>
      </c>
      <c r="C1" s="39" t="s">
        <v>216</v>
      </c>
      <c r="D1" s="39" t="s">
        <v>10</v>
      </c>
      <c r="E1" s="39" t="s">
        <v>193</v>
      </c>
    </row>
    <row r="2" spans="1:5" x14ac:dyDescent="0.3">
      <c r="A2" s="40" t="s">
        <v>217</v>
      </c>
      <c r="B2" s="40" t="s">
        <v>225</v>
      </c>
      <c r="C2" s="40" t="s">
        <v>200</v>
      </c>
      <c r="D2" s="40" t="s">
        <v>218</v>
      </c>
      <c r="E2" s="40" t="s">
        <v>219</v>
      </c>
    </row>
  </sheetData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B810-7FA9-4541-8270-DD089E63F19B}">
  <dimension ref="A1:C2"/>
  <sheetViews>
    <sheetView workbookViewId="0">
      <selection activeCell="B15" sqref="B15"/>
    </sheetView>
  </sheetViews>
  <sheetFormatPr defaultRowHeight="14" x14ac:dyDescent="0.3"/>
  <cols>
    <col min="1" max="1" width="21.5703125" customWidth="1"/>
    <col min="2" max="2" width="18.7109375" customWidth="1"/>
    <col min="3" max="3" width="30.2109375" customWidth="1"/>
  </cols>
  <sheetData>
    <row r="1" spans="1:3" x14ac:dyDescent="0.3">
      <c r="A1" s="39" t="s">
        <v>194</v>
      </c>
      <c r="B1" s="39" t="s">
        <v>220</v>
      </c>
      <c r="C1" s="39" t="s">
        <v>195</v>
      </c>
    </row>
    <row r="2" spans="1:3" x14ac:dyDescent="0.3">
      <c r="A2" s="40" t="s">
        <v>221</v>
      </c>
      <c r="B2" s="40" t="s">
        <v>222</v>
      </c>
      <c r="C2" s="40" t="s">
        <v>223</v>
      </c>
    </row>
  </sheetData>
  <pageMargins left="0.7" right="0.7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2"/>
  <sheetViews>
    <sheetView workbookViewId="0">
      <selection activeCell="B3" sqref="B3"/>
    </sheetView>
  </sheetViews>
  <sheetFormatPr defaultColWidth="9" defaultRowHeight="13.5" x14ac:dyDescent="0.3"/>
  <cols>
    <col min="1" max="1" width="42" style="1" customWidth="1"/>
    <col min="2" max="2" width="48" style="1" customWidth="1"/>
    <col min="3" max="3" width="32.5703125" style="11" customWidth="1"/>
    <col min="4" max="4" width="20.42578125" style="1" customWidth="1"/>
    <col min="5" max="5" width="20.2109375" style="1" customWidth="1"/>
    <col min="6" max="6" width="27.5703125" style="1" customWidth="1"/>
    <col min="7" max="16384" width="9" style="1"/>
  </cols>
  <sheetData>
    <row r="1" spans="1:6" x14ac:dyDescent="0.3">
      <c r="A1" s="5" t="s">
        <v>6</v>
      </c>
      <c r="B1" s="5" t="s">
        <v>7</v>
      </c>
      <c r="C1" s="8" t="s">
        <v>8</v>
      </c>
      <c r="D1" s="5" t="s">
        <v>9</v>
      </c>
      <c r="E1" s="5" t="s">
        <v>10</v>
      </c>
      <c r="F1" s="6" t="s">
        <v>11</v>
      </c>
    </row>
    <row r="2" spans="1:6" x14ac:dyDescent="0.3">
      <c r="A2" s="7" t="s">
        <v>24</v>
      </c>
      <c r="B2" s="7" t="s">
        <v>30</v>
      </c>
      <c r="C2" s="9">
        <v>42948</v>
      </c>
      <c r="D2" s="7"/>
      <c r="E2" s="7" t="s">
        <v>32</v>
      </c>
      <c r="F2" s="10">
        <f>1</f>
        <v>1</v>
      </c>
    </row>
    <row r="3" spans="1:6" x14ac:dyDescent="0.3">
      <c r="A3" s="7" t="s">
        <v>24</v>
      </c>
      <c r="B3" s="7" t="s">
        <v>30</v>
      </c>
      <c r="C3" s="9">
        <v>42948</v>
      </c>
      <c r="D3" s="7"/>
      <c r="E3" s="7" t="s">
        <v>32</v>
      </c>
      <c r="F3" s="10">
        <f>1</f>
        <v>1</v>
      </c>
    </row>
    <row r="4" spans="1:6" x14ac:dyDescent="0.3">
      <c r="A4" s="7" t="s">
        <v>33</v>
      </c>
      <c r="B4" s="7" t="s">
        <v>30</v>
      </c>
      <c r="C4" s="9">
        <v>43067</v>
      </c>
      <c r="D4" s="7"/>
      <c r="E4" s="7" t="s">
        <v>32</v>
      </c>
      <c r="F4" s="10">
        <f>1</f>
        <v>1</v>
      </c>
    </row>
    <row r="5" spans="1:6" x14ac:dyDescent="0.3">
      <c r="A5" s="7" t="s">
        <v>33</v>
      </c>
      <c r="B5" s="7" t="s">
        <v>29</v>
      </c>
      <c r="C5" s="9">
        <v>43150</v>
      </c>
      <c r="D5" s="7"/>
      <c r="E5" s="7" t="s">
        <v>32</v>
      </c>
      <c r="F5" s="10">
        <f>1</f>
        <v>1</v>
      </c>
    </row>
    <row r="6" spans="1:6" x14ac:dyDescent="0.3">
      <c r="A6" s="7" t="s">
        <v>23</v>
      </c>
      <c r="B6" s="7" t="s">
        <v>30</v>
      </c>
      <c r="C6" s="9">
        <v>42948</v>
      </c>
      <c r="D6" s="7"/>
      <c r="E6" s="7" t="s">
        <v>32</v>
      </c>
      <c r="F6" s="10">
        <f>1</f>
        <v>1</v>
      </c>
    </row>
    <row r="7" spans="1:6" x14ac:dyDescent="0.3">
      <c r="A7" s="7" t="s">
        <v>23</v>
      </c>
      <c r="B7" s="7" t="s">
        <v>30</v>
      </c>
      <c r="C7" s="9">
        <v>43096</v>
      </c>
      <c r="D7" s="7"/>
      <c r="E7" s="7" t="s">
        <v>32</v>
      </c>
      <c r="F7" s="10">
        <f>1</f>
        <v>1</v>
      </c>
    </row>
    <row r="8" spans="1:6" x14ac:dyDescent="0.3">
      <c r="A8" s="7" t="s">
        <v>23</v>
      </c>
      <c r="B8" s="7" t="s">
        <v>30</v>
      </c>
      <c r="C8" s="9">
        <v>43096</v>
      </c>
      <c r="D8" s="7"/>
      <c r="E8" s="7" t="s">
        <v>32</v>
      </c>
      <c r="F8" s="10">
        <f>1</f>
        <v>1</v>
      </c>
    </row>
    <row r="9" spans="1:6" x14ac:dyDescent="0.3">
      <c r="A9" s="7" t="s">
        <v>23</v>
      </c>
      <c r="B9" s="7" t="s">
        <v>30</v>
      </c>
      <c r="C9" s="9">
        <v>42948</v>
      </c>
      <c r="D9" s="7"/>
      <c r="E9" s="7" t="s">
        <v>32</v>
      </c>
      <c r="F9" s="10">
        <f>1</f>
        <v>1</v>
      </c>
    </row>
    <row r="10" spans="1:6" x14ac:dyDescent="0.3">
      <c r="A10" s="7" t="s">
        <v>23</v>
      </c>
      <c r="B10" s="7" t="s">
        <v>30</v>
      </c>
      <c r="C10" s="9">
        <v>42948</v>
      </c>
      <c r="D10" s="7"/>
      <c r="E10" s="7" t="s">
        <v>32</v>
      </c>
      <c r="F10" s="10">
        <f>1</f>
        <v>1</v>
      </c>
    </row>
    <row r="11" spans="1:6" x14ac:dyDescent="0.3">
      <c r="A11" s="7" t="s">
        <v>23</v>
      </c>
      <c r="B11" s="7" t="s">
        <v>30</v>
      </c>
      <c r="C11" s="9">
        <v>42948</v>
      </c>
      <c r="D11" s="7"/>
      <c r="E11" s="7" t="s">
        <v>32</v>
      </c>
      <c r="F11" s="10">
        <f>1</f>
        <v>1</v>
      </c>
    </row>
    <row r="12" spans="1:6" x14ac:dyDescent="0.3">
      <c r="A12" s="7" t="s">
        <v>31</v>
      </c>
      <c r="B12" s="7" t="s">
        <v>28</v>
      </c>
      <c r="C12" s="9">
        <v>43100</v>
      </c>
      <c r="D12" s="7"/>
      <c r="E12" s="7" t="s">
        <v>32</v>
      </c>
      <c r="F12" s="10">
        <f>1</f>
        <v>1</v>
      </c>
    </row>
    <row r="13" spans="1:6" x14ac:dyDescent="0.3">
      <c r="A13" s="7" t="s">
        <v>31</v>
      </c>
      <c r="B13" s="7" t="s">
        <v>13</v>
      </c>
      <c r="C13" s="9">
        <v>43100</v>
      </c>
      <c r="D13" s="7"/>
      <c r="E13" s="7" t="s">
        <v>32</v>
      </c>
      <c r="F13" s="10">
        <f>1</f>
        <v>1</v>
      </c>
    </row>
    <row r="14" spans="1:6" x14ac:dyDescent="0.3">
      <c r="A14" s="7" t="s">
        <v>31</v>
      </c>
      <c r="B14" s="7" t="s">
        <v>5</v>
      </c>
      <c r="C14" s="9">
        <v>43100</v>
      </c>
      <c r="D14" s="7"/>
      <c r="E14" s="7" t="s">
        <v>32</v>
      </c>
      <c r="F14" s="10">
        <f>1</f>
        <v>1</v>
      </c>
    </row>
    <row r="15" spans="1:6" x14ac:dyDescent="0.3">
      <c r="A15" s="7" t="s">
        <v>12</v>
      </c>
      <c r="B15" s="7" t="s">
        <v>27</v>
      </c>
      <c r="C15" s="9">
        <v>43039</v>
      </c>
      <c r="D15" s="7"/>
      <c r="E15" s="7" t="s">
        <v>32</v>
      </c>
      <c r="F15" s="10">
        <f>1</f>
        <v>1</v>
      </c>
    </row>
    <row r="16" spans="1:6" x14ac:dyDescent="0.3">
      <c r="A16" s="7" t="s">
        <v>12</v>
      </c>
      <c r="B16" s="7" t="s">
        <v>1</v>
      </c>
      <c r="C16" s="9">
        <v>43091</v>
      </c>
      <c r="D16" s="7"/>
      <c r="E16" s="7" t="s">
        <v>32</v>
      </c>
      <c r="F16" s="10">
        <f>1</f>
        <v>1</v>
      </c>
    </row>
    <row r="17" spans="1:6" x14ac:dyDescent="0.3">
      <c r="A17" s="7" t="s">
        <v>26</v>
      </c>
      <c r="B17" s="7" t="s">
        <v>0</v>
      </c>
      <c r="C17" s="9">
        <v>42938</v>
      </c>
      <c r="D17" s="7"/>
      <c r="E17" s="7" t="s">
        <v>32</v>
      </c>
      <c r="F17" s="10">
        <f>1</f>
        <v>1</v>
      </c>
    </row>
    <row r="18" spans="1:6" x14ac:dyDescent="0.3">
      <c r="A18" s="7" t="s">
        <v>26</v>
      </c>
      <c r="B18" s="7" t="s">
        <v>0</v>
      </c>
      <c r="C18" s="9">
        <v>42942</v>
      </c>
      <c r="D18" s="7"/>
      <c r="E18" s="7" t="s">
        <v>32</v>
      </c>
      <c r="F18" s="10">
        <f>1</f>
        <v>1</v>
      </c>
    </row>
    <row r="19" spans="1:6" x14ac:dyDescent="0.3">
      <c r="A19" s="7" t="s">
        <v>26</v>
      </c>
      <c r="B19" s="7" t="s">
        <v>0</v>
      </c>
      <c r="C19" s="9">
        <v>42961</v>
      </c>
      <c r="D19" s="7"/>
      <c r="E19" s="7" t="s">
        <v>32</v>
      </c>
      <c r="F19" s="10">
        <f>1</f>
        <v>1</v>
      </c>
    </row>
    <row r="20" spans="1:6" x14ac:dyDescent="0.3">
      <c r="A20" s="7" t="s">
        <v>26</v>
      </c>
      <c r="B20" s="7" t="s">
        <v>34</v>
      </c>
      <c r="C20" s="9">
        <v>42961</v>
      </c>
      <c r="D20" s="7"/>
      <c r="E20" s="7" t="s">
        <v>32</v>
      </c>
      <c r="F20" s="10">
        <f>1</f>
        <v>1</v>
      </c>
    </row>
    <row r="21" spans="1:6" x14ac:dyDescent="0.3">
      <c r="A21" s="7" t="s">
        <v>26</v>
      </c>
      <c r="B21" s="7" t="s">
        <v>0</v>
      </c>
      <c r="C21" s="9">
        <v>42961</v>
      </c>
      <c r="D21" s="7"/>
      <c r="E21" s="7" t="s">
        <v>32</v>
      </c>
      <c r="F21" s="10">
        <f>1</f>
        <v>1</v>
      </c>
    </row>
    <row r="22" spans="1:6" x14ac:dyDescent="0.3">
      <c r="A22" s="7" t="s">
        <v>26</v>
      </c>
      <c r="B22" s="7" t="s">
        <v>0</v>
      </c>
      <c r="C22" s="9">
        <v>42961</v>
      </c>
      <c r="D22" s="7"/>
      <c r="E22" s="7" t="s">
        <v>32</v>
      </c>
      <c r="F22" s="10">
        <f>1</f>
        <v>1</v>
      </c>
    </row>
    <row r="23" spans="1:6" x14ac:dyDescent="0.3">
      <c r="A23" s="7" t="s">
        <v>26</v>
      </c>
      <c r="B23" s="7" t="s">
        <v>0</v>
      </c>
      <c r="C23" s="9">
        <v>42961</v>
      </c>
      <c r="D23" s="7"/>
      <c r="E23" s="7" t="s">
        <v>32</v>
      </c>
      <c r="F23" s="10">
        <f>1</f>
        <v>1</v>
      </c>
    </row>
    <row r="24" spans="1:6" x14ac:dyDescent="0.3">
      <c r="A24" s="7" t="s">
        <v>26</v>
      </c>
      <c r="B24" s="7" t="s">
        <v>0</v>
      </c>
      <c r="C24" s="9">
        <v>42961</v>
      </c>
      <c r="D24" s="7"/>
      <c r="E24" s="7" t="s">
        <v>32</v>
      </c>
      <c r="F24" s="10">
        <f>1</f>
        <v>1</v>
      </c>
    </row>
    <row r="25" spans="1:6" x14ac:dyDescent="0.3">
      <c r="A25" s="7" t="s">
        <v>26</v>
      </c>
      <c r="B25" s="7" t="s">
        <v>0</v>
      </c>
      <c r="C25" s="9">
        <v>42961</v>
      </c>
      <c r="D25" s="7"/>
      <c r="E25" s="7" t="s">
        <v>32</v>
      </c>
      <c r="F25" s="10">
        <f>1</f>
        <v>1</v>
      </c>
    </row>
    <row r="26" spans="1:6" x14ac:dyDescent="0.3">
      <c r="A26" s="7" t="s">
        <v>26</v>
      </c>
      <c r="B26" s="7" t="s">
        <v>41</v>
      </c>
      <c r="C26" s="9">
        <v>42970</v>
      </c>
      <c r="D26" s="7"/>
      <c r="E26" s="7" t="s">
        <v>32</v>
      </c>
      <c r="F26" s="10">
        <f>1</f>
        <v>1</v>
      </c>
    </row>
    <row r="27" spans="1:6" x14ac:dyDescent="0.3">
      <c r="A27" s="7" t="s">
        <v>26</v>
      </c>
      <c r="B27" s="7" t="s">
        <v>0</v>
      </c>
      <c r="C27" s="9">
        <v>43060</v>
      </c>
      <c r="D27" s="7"/>
      <c r="E27" s="7" t="s">
        <v>32</v>
      </c>
      <c r="F27" s="10">
        <f>1</f>
        <v>1</v>
      </c>
    </row>
    <row r="28" spans="1:6" x14ac:dyDescent="0.3">
      <c r="A28" s="7" t="s">
        <v>26</v>
      </c>
      <c r="B28" s="7" t="s">
        <v>42</v>
      </c>
      <c r="C28" s="9">
        <v>43060</v>
      </c>
      <c r="D28" s="7"/>
      <c r="E28" s="7" t="s">
        <v>32</v>
      </c>
      <c r="F28" s="10">
        <f>1</f>
        <v>1</v>
      </c>
    </row>
    <row r="29" spans="1:6" x14ac:dyDescent="0.3">
      <c r="A29" s="7" t="s">
        <v>26</v>
      </c>
      <c r="B29" s="7" t="s">
        <v>43</v>
      </c>
      <c r="C29" s="9">
        <v>43081</v>
      </c>
      <c r="D29" s="7"/>
      <c r="E29" s="7" t="s">
        <v>32</v>
      </c>
      <c r="F29" s="10">
        <f>1</f>
        <v>1</v>
      </c>
    </row>
    <row r="30" spans="1:6" x14ac:dyDescent="0.3">
      <c r="A30" s="7" t="s">
        <v>26</v>
      </c>
      <c r="B30" s="7" t="s">
        <v>44</v>
      </c>
      <c r="C30" s="9">
        <v>43081</v>
      </c>
      <c r="D30" s="7"/>
      <c r="E30" s="7" t="s">
        <v>32</v>
      </c>
      <c r="F30" s="10">
        <f>1</f>
        <v>1</v>
      </c>
    </row>
    <row r="31" spans="1:6" x14ac:dyDescent="0.3">
      <c r="A31" s="7" t="s">
        <v>26</v>
      </c>
      <c r="B31" s="7" t="s">
        <v>45</v>
      </c>
      <c r="C31" s="9">
        <v>43082</v>
      </c>
      <c r="D31" s="7"/>
      <c r="E31" s="7" t="s">
        <v>32</v>
      </c>
      <c r="F31" s="10">
        <f>1</f>
        <v>1</v>
      </c>
    </row>
    <row r="32" spans="1:6" x14ac:dyDescent="0.3">
      <c r="A32" s="7" t="s">
        <v>26</v>
      </c>
      <c r="B32" s="7" t="s">
        <v>46</v>
      </c>
      <c r="C32" s="9">
        <v>43096</v>
      </c>
      <c r="D32" s="7"/>
      <c r="E32" s="7" t="s">
        <v>32</v>
      </c>
      <c r="F32" s="10">
        <f>1</f>
        <v>1</v>
      </c>
    </row>
    <row r="33" spans="1:6" x14ac:dyDescent="0.3">
      <c r="A33" s="7" t="s">
        <v>26</v>
      </c>
      <c r="B33" s="7" t="s">
        <v>47</v>
      </c>
      <c r="C33" s="9">
        <v>43096</v>
      </c>
      <c r="D33" s="7"/>
      <c r="E33" s="7" t="s">
        <v>32</v>
      </c>
      <c r="F33" s="10">
        <f>1</f>
        <v>1</v>
      </c>
    </row>
    <row r="34" spans="1:6" x14ac:dyDescent="0.3">
      <c r="A34" s="7" t="s">
        <v>26</v>
      </c>
      <c r="B34" s="7" t="s">
        <v>48</v>
      </c>
      <c r="C34" s="9">
        <v>43096</v>
      </c>
      <c r="D34" s="7"/>
      <c r="E34" s="7" t="s">
        <v>32</v>
      </c>
      <c r="F34" s="10">
        <f>1</f>
        <v>1</v>
      </c>
    </row>
    <row r="35" spans="1:6" x14ac:dyDescent="0.3">
      <c r="A35" s="7" t="s">
        <v>26</v>
      </c>
      <c r="B35" s="7" t="s">
        <v>49</v>
      </c>
      <c r="C35" s="9">
        <v>43122</v>
      </c>
      <c r="D35" s="7"/>
      <c r="E35" s="7" t="s">
        <v>32</v>
      </c>
      <c r="F35" s="10">
        <f>1</f>
        <v>1</v>
      </c>
    </row>
    <row r="36" spans="1:6" x14ac:dyDescent="0.3">
      <c r="A36" s="7" t="s">
        <v>26</v>
      </c>
      <c r="B36" s="7" t="s">
        <v>50</v>
      </c>
      <c r="C36" s="9">
        <v>43122</v>
      </c>
      <c r="D36" s="7"/>
      <c r="E36" s="7" t="s">
        <v>32</v>
      </c>
      <c r="F36" s="10">
        <f>1</f>
        <v>1</v>
      </c>
    </row>
    <row r="37" spans="1:6" x14ac:dyDescent="0.3">
      <c r="A37" s="7" t="s">
        <v>26</v>
      </c>
      <c r="B37" s="7" t="s">
        <v>51</v>
      </c>
      <c r="C37" s="9">
        <v>43122</v>
      </c>
      <c r="D37" s="7"/>
      <c r="E37" s="7" t="s">
        <v>32</v>
      </c>
      <c r="F37" s="10">
        <f>1</f>
        <v>1</v>
      </c>
    </row>
    <row r="38" spans="1:6" x14ac:dyDescent="0.3">
      <c r="A38" s="7" t="s">
        <v>26</v>
      </c>
      <c r="B38" s="7" t="s">
        <v>51</v>
      </c>
      <c r="C38" s="9">
        <v>43122</v>
      </c>
      <c r="D38" s="7"/>
      <c r="E38" s="7" t="s">
        <v>32</v>
      </c>
      <c r="F38" s="10">
        <f>1</f>
        <v>1</v>
      </c>
    </row>
    <row r="39" spans="1:6" x14ac:dyDescent="0.3">
      <c r="A39" s="7" t="s">
        <v>26</v>
      </c>
      <c r="B39" s="7" t="s">
        <v>52</v>
      </c>
      <c r="C39" s="9">
        <v>43126</v>
      </c>
      <c r="D39" s="7"/>
      <c r="E39" s="7" t="s">
        <v>32</v>
      </c>
      <c r="F39" s="10">
        <f>1</f>
        <v>1</v>
      </c>
    </row>
    <row r="40" spans="1:6" x14ac:dyDescent="0.3">
      <c r="A40" s="7" t="s">
        <v>26</v>
      </c>
      <c r="B40" s="7" t="s">
        <v>52</v>
      </c>
      <c r="C40" s="9">
        <v>43126</v>
      </c>
      <c r="D40" s="7"/>
      <c r="E40" s="7" t="s">
        <v>32</v>
      </c>
      <c r="F40" s="10">
        <f>1</f>
        <v>1</v>
      </c>
    </row>
    <row r="41" spans="1:6" x14ac:dyDescent="0.3">
      <c r="A41" s="7" t="s">
        <v>26</v>
      </c>
      <c r="B41" s="7" t="s">
        <v>53</v>
      </c>
      <c r="C41" s="9">
        <v>43126</v>
      </c>
      <c r="D41" s="7"/>
      <c r="E41" s="7" t="s">
        <v>32</v>
      </c>
      <c r="F41" s="10">
        <f>1</f>
        <v>1</v>
      </c>
    </row>
    <row r="42" spans="1:6" x14ac:dyDescent="0.3">
      <c r="A42" s="7" t="s">
        <v>26</v>
      </c>
      <c r="B42" s="7" t="s">
        <v>54</v>
      </c>
      <c r="C42" s="9">
        <v>43126</v>
      </c>
      <c r="D42" s="7"/>
      <c r="E42" s="7" t="s">
        <v>32</v>
      </c>
      <c r="F42" s="10">
        <f>1</f>
        <v>1</v>
      </c>
    </row>
    <row r="43" spans="1:6" x14ac:dyDescent="0.3">
      <c r="A43" s="7" t="s">
        <v>26</v>
      </c>
      <c r="B43" s="7" t="s">
        <v>55</v>
      </c>
      <c r="C43" s="9">
        <v>43126</v>
      </c>
      <c r="D43" s="7"/>
      <c r="E43" s="7" t="s">
        <v>32</v>
      </c>
      <c r="F43" s="10">
        <f>1</f>
        <v>1</v>
      </c>
    </row>
    <row r="44" spans="1:6" x14ac:dyDescent="0.3">
      <c r="A44" s="7" t="s">
        <v>26</v>
      </c>
      <c r="B44" s="7" t="s">
        <v>56</v>
      </c>
      <c r="C44" s="9">
        <v>43126</v>
      </c>
      <c r="D44" s="7"/>
      <c r="E44" s="7" t="s">
        <v>32</v>
      </c>
      <c r="F44" s="10">
        <f>1</f>
        <v>1</v>
      </c>
    </row>
    <row r="45" spans="1:6" x14ac:dyDescent="0.3">
      <c r="A45" s="7" t="s">
        <v>26</v>
      </c>
      <c r="B45" s="7" t="s">
        <v>45</v>
      </c>
      <c r="C45" s="9">
        <v>43129</v>
      </c>
      <c r="D45" s="7"/>
      <c r="E45" s="7" t="s">
        <v>32</v>
      </c>
      <c r="F45" s="10">
        <f>1</f>
        <v>1</v>
      </c>
    </row>
    <row r="46" spans="1:6" x14ac:dyDescent="0.3">
      <c r="A46" s="7" t="s">
        <v>26</v>
      </c>
      <c r="B46" s="7" t="s">
        <v>45</v>
      </c>
      <c r="C46" s="9">
        <v>43129</v>
      </c>
      <c r="D46" s="7"/>
      <c r="E46" s="7" t="s">
        <v>32</v>
      </c>
      <c r="F46" s="10">
        <f>1</f>
        <v>1</v>
      </c>
    </row>
    <row r="47" spans="1:6" x14ac:dyDescent="0.3">
      <c r="A47" s="7" t="s">
        <v>26</v>
      </c>
      <c r="B47" s="7" t="s">
        <v>45</v>
      </c>
      <c r="C47" s="9">
        <v>43131</v>
      </c>
      <c r="D47" s="7"/>
      <c r="E47" s="7" t="s">
        <v>32</v>
      </c>
      <c r="F47" s="10">
        <f>1</f>
        <v>1</v>
      </c>
    </row>
    <row r="48" spans="1:6" x14ac:dyDescent="0.3">
      <c r="A48" s="7" t="s">
        <v>26</v>
      </c>
      <c r="B48" s="7" t="s">
        <v>57</v>
      </c>
      <c r="C48" s="9">
        <v>43131</v>
      </c>
      <c r="D48" s="7"/>
      <c r="E48" s="7" t="s">
        <v>32</v>
      </c>
      <c r="F48" s="10">
        <f>1</f>
        <v>1</v>
      </c>
    </row>
    <row r="49" spans="1:6" x14ac:dyDescent="0.3">
      <c r="A49" s="7" t="s">
        <v>26</v>
      </c>
      <c r="B49" s="7" t="s">
        <v>30</v>
      </c>
      <c r="C49" s="9">
        <v>42948</v>
      </c>
      <c r="D49" s="7"/>
      <c r="E49" s="7" t="s">
        <v>32</v>
      </c>
      <c r="F49" s="10">
        <f>1</f>
        <v>1</v>
      </c>
    </row>
    <row r="50" spans="1:6" x14ac:dyDescent="0.3">
      <c r="A50" s="7" t="s">
        <v>26</v>
      </c>
      <c r="B50" s="7" t="s">
        <v>30</v>
      </c>
      <c r="C50" s="9">
        <v>42948</v>
      </c>
      <c r="D50" s="7"/>
      <c r="E50" s="7" t="s">
        <v>32</v>
      </c>
      <c r="F50" s="10">
        <f>1</f>
        <v>1</v>
      </c>
    </row>
    <row r="51" spans="1:6" x14ac:dyDescent="0.3">
      <c r="A51" s="7" t="s">
        <v>26</v>
      </c>
      <c r="B51" s="7" t="s">
        <v>30</v>
      </c>
      <c r="C51" s="9">
        <v>42948</v>
      </c>
      <c r="D51" s="7"/>
      <c r="E51" s="7" t="s">
        <v>32</v>
      </c>
      <c r="F51" s="10">
        <f>1</f>
        <v>1</v>
      </c>
    </row>
    <row r="52" spans="1:6" x14ac:dyDescent="0.3">
      <c r="A52" s="7" t="s">
        <v>26</v>
      </c>
      <c r="B52" s="7" t="s">
        <v>58</v>
      </c>
      <c r="C52" s="9">
        <v>43061</v>
      </c>
      <c r="D52" s="7"/>
      <c r="E52" s="7" t="s">
        <v>32</v>
      </c>
      <c r="F52" s="10">
        <f>1</f>
        <v>1</v>
      </c>
    </row>
    <row r="53" spans="1:6" x14ac:dyDescent="0.3">
      <c r="A53" s="7" t="s">
        <v>26</v>
      </c>
      <c r="B53" s="7" t="s">
        <v>58</v>
      </c>
      <c r="C53" s="9">
        <v>43061</v>
      </c>
      <c r="D53" s="7"/>
      <c r="E53" s="7" t="s">
        <v>32</v>
      </c>
      <c r="F53" s="10">
        <f>1</f>
        <v>1</v>
      </c>
    </row>
    <row r="54" spans="1:6" x14ac:dyDescent="0.3">
      <c r="A54" s="7" t="s">
        <v>26</v>
      </c>
      <c r="B54" s="7" t="s">
        <v>58</v>
      </c>
      <c r="C54" s="9">
        <v>43061</v>
      </c>
      <c r="D54" s="7"/>
      <c r="E54" s="7" t="s">
        <v>32</v>
      </c>
      <c r="F54" s="10">
        <f>1</f>
        <v>1</v>
      </c>
    </row>
    <row r="55" spans="1:6" x14ac:dyDescent="0.3">
      <c r="A55" s="7" t="s">
        <v>26</v>
      </c>
      <c r="B55" s="7" t="s">
        <v>58</v>
      </c>
      <c r="C55" s="9">
        <v>43061</v>
      </c>
      <c r="D55" s="7"/>
      <c r="E55" s="7" t="s">
        <v>32</v>
      </c>
      <c r="F55" s="10">
        <f>1</f>
        <v>1</v>
      </c>
    </row>
    <row r="56" spans="1:6" x14ac:dyDescent="0.3">
      <c r="A56" s="7" t="s">
        <v>26</v>
      </c>
      <c r="B56" s="7" t="s">
        <v>58</v>
      </c>
      <c r="C56" s="9">
        <v>43061</v>
      </c>
      <c r="D56" s="7"/>
      <c r="E56" s="7" t="s">
        <v>32</v>
      </c>
      <c r="F56" s="10">
        <f>1</f>
        <v>1</v>
      </c>
    </row>
    <row r="57" spans="1:6" x14ac:dyDescent="0.3">
      <c r="A57" s="7" t="s">
        <v>26</v>
      </c>
      <c r="B57" s="7" t="s">
        <v>58</v>
      </c>
      <c r="C57" s="9">
        <v>43061</v>
      </c>
      <c r="D57" s="7"/>
      <c r="E57" s="7" t="s">
        <v>32</v>
      </c>
      <c r="F57" s="10">
        <f>1</f>
        <v>1</v>
      </c>
    </row>
    <row r="58" spans="1:6" x14ac:dyDescent="0.3">
      <c r="A58" s="7" t="s">
        <v>26</v>
      </c>
      <c r="B58" s="7" t="s">
        <v>58</v>
      </c>
      <c r="C58" s="9">
        <v>43061</v>
      </c>
      <c r="D58" s="7"/>
      <c r="E58" s="7" t="s">
        <v>32</v>
      </c>
      <c r="F58" s="10">
        <f>1</f>
        <v>1</v>
      </c>
    </row>
    <row r="59" spans="1:6" x14ac:dyDescent="0.3">
      <c r="A59" s="7" t="s">
        <v>26</v>
      </c>
      <c r="B59" s="7" t="s">
        <v>58</v>
      </c>
      <c r="C59" s="9">
        <v>43061</v>
      </c>
      <c r="D59" s="7"/>
      <c r="E59" s="7" t="s">
        <v>32</v>
      </c>
      <c r="F59" s="10">
        <f>1</f>
        <v>1</v>
      </c>
    </row>
    <row r="60" spans="1:6" x14ac:dyDescent="0.3">
      <c r="A60" s="7" t="s">
        <v>26</v>
      </c>
      <c r="B60" s="7" t="s">
        <v>58</v>
      </c>
      <c r="C60" s="9">
        <v>43061</v>
      </c>
      <c r="D60" s="7"/>
      <c r="E60" s="7" t="s">
        <v>32</v>
      </c>
      <c r="F60" s="10">
        <f>1</f>
        <v>1</v>
      </c>
    </row>
    <row r="61" spans="1:6" x14ac:dyDescent="0.3">
      <c r="A61" s="7" t="s">
        <v>26</v>
      </c>
      <c r="B61" s="7" t="s">
        <v>58</v>
      </c>
      <c r="C61" s="9">
        <v>43061</v>
      </c>
      <c r="D61" s="7"/>
      <c r="E61" s="7" t="s">
        <v>32</v>
      </c>
      <c r="F61" s="10">
        <f>1</f>
        <v>1</v>
      </c>
    </row>
    <row r="62" spans="1:6" x14ac:dyDescent="0.3">
      <c r="A62" s="7" t="s">
        <v>26</v>
      </c>
      <c r="B62" s="7" t="s">
        <v>58</v>
      </c>
      <c r="C62" s="9">
        <v>43061</v>
      </c>
      <c r="D62" s="7"/>
      <c r="E62" s="7" t="s">
        <v>32</v>
      </c>
      <c r="F62" s="10">
        <f>1</f>
        <v>1</v>
      </c>
    </row>
    <row r="63" spans="1:6" x14ac:dyDescent="0.3">
      <c r="A63" s="7" t="s">
        <v>26</v>
      </c>
      <c r="B63" s="7" t="s">
        <v>58</v>
      </c>
      <c r="C63" s="9">
        <v>43061</v>
      </c>
      <c r="D63" s="7"/>
      <c r="E63" s="7" t="s">
        <v>32</v>
      </c>
      <c r="F63" s="10">
        <f>1</f>
        <v>1</v>
      </c>
    </row>
    <row r="64" spans="1:6" x14ac:dyDescent="0.3">
      <c r="A64" s="7" t="s">
        <v>26</v>
      </c>
      <c r="B64" s="7" t="s">
        <v>58</v>
      </c>
      <c r="C64" s="9">
        <v>43061</v>
      </c>
      <c r="D64" s="7"/>
      <c r="E64" s="7" t="s">
        <v>32</v>
      </c>
      <c r="F64" s="10">
        <f>1</f>
        <v>1</v>
      </c>
    </row>
    <row r="65" spans="1:6" x14ac:dyDescent="0.3">
      <c r="A65" s="7" t="s">
        <v>26</v>
      </c>
      <c r="B65" s="7" t="s">
        <v>58</v>
      </c>
      <c r="C65" s="9">
        <v>43061</v>
      </c>
      <c r="D65" s="7"/>
      <c r="E65" s="7" t="s">
        <v>32</v>
      </c>
      <c r="F65" s="10">
        <f>1</f>
        <v>1</v>
      </c>
    </row>
    <row r="66" spans="1:6" x14ac:dyDescent="0.3">
      <c r="A66" s="7" t="s">
        <v>26</v>
      </c>
      <c r="B66" s="7" t="s">
        <v>30</v>
      </c>
      <c r="C66" s="9">
        <v>43067</v>
      </c>
      <c r="D66" s="7"/>
      <c r="E66" s="7" t="s">
        <v>32</v>
      </c>
      <c r="F66" s="10">
        <f>1</f>
        <v>1</v>
      </c>
    </row>
    <row r="67" spans="1:6" x14ac:dyDescent="0.3">
      <c r="A67" s="7" t="s">
        <v>26</v>
      </c>
      <c r="B67" s="7" t="s">
        <v>30</v>
      </c>
      <c r="C67" s="9">
        <v>43068</v>
      </c>
      <c r="D67" s="7"/>
      <c r="E67" s="7" t="s">
        <v>32</v>
      </c>
      <c r="F67" s="10">
        <f>1</f>
        <v>1</v>
      </c>
    </row>
    <row r="68" spans="1:6" x14ac:dyDescent="0.3">
      <c r="A68" s="7" t="s">
        <v>26</v>
      </c>
      <c r="B68" s="7" t="s">
        <v>27</v>
      </c>
      <c r="C68" s="9">
        <v>43081</v>
      </c>
      <c r="D68" s="7"/>
      <c r="E68" s="7" t="s">
        <v>32</v>
      </c>
      <c r="F68" s="10">
        <f>1</f>
        <v>1</v>
      </c>
    </row>
    <row r="69" spans="1:6" x14ac:dyDescent="0.3">
      <c r="A69" s="7" t="s">
        <v>26</v>
      </c>
      <c r="B69" s="7" t="s">
        <v>58</v>
      </c>
      <c r="C69" s="9">
        <v>43061</v>
      </c>
      <c r="D69" s="7"/>
      <c r="E69" s="7" t="s">
        <v>32</v>
      </c>
      <c r="F69" s="10">
        <f>1</f>
        <v>1</v>
      </c>
    </row>
    <row r="70" spans="1:6" x14ac:dyDescent="0.3">
      <c r="A70" s="7" t="s">
        <v>26</v>
      </c>
      <c r="B70" s="7" t="s">
        <v>59</v>
      </c>
      <c r="C70" s="9">
        <v>43100</v>
      </c>
      <c r="D70" s="7"/>
      <c r="E70" s="7" t="s">
        <v>32</v>
      </c>
      <c r="F70" s="10">
        <f>1</f>
        <v>1</v>
      </c>
    </row>
    <row r="71" spans="1:6" x14ac:dyDescent="0.3">
      <c r="A71" s="7" t="s">
        <v>26</v>
      </c>
      <c r="B71" s="7" t="s">
        <v>60</v>
      </c>
      <c r="C71" s="9">
        <v>43100</v>
      </c>
      <c r="D71" s="7"/>
      <c r="E71" s="7" t="s">
        <v>32</v>
      </c>
      <c r="F71" s="10">
        <f>1</f>
        <v>1</v>
      </c>
    </row>
    <row r="72" spans="1:6" x14ac:dyDescent="0.3">
      <c r="A72" s="7" t="s">
        <v>26</v>
      </c>
      <c r="B72" s="7" t="s">
        <v>58</v>
      </c>
      <c r="C72" s="9">
        <v>43061</v>
      </c>
      <c r="D72" s="7"/>
      <c r="E72" s="7" t="s">
        <v>32</v>
      </c>
      <c r="F72" s="10">
        <f>1</f>
        <v>1</v>
      </c>
    </row>
    <row r="73" spans="1:6" x14ac:dyDescent="0.3">
      <c r="A73" s="7" t="s">
        <v>26</v>
      </c>
      <c r="B73" s="7" t="s">
        <v>58</v>
      </c>
      <c r="C73" s="9">
        <v>43061</v>
      </c>
      <c r="D73" s="7"/>
      <c r="E73" s="7" t="s">
        <v>32</v>
      </c>
      <c r="F73" s="10">
        <f>1</f>
        <v>1</v>
      </c>
    </row>
    <row r="74" spans="1:6" x14ac:dyDescent="0.3">
      <c r="A74" s="7" t="s">
        <v>26</v>
      </c>
      <c r="B74" s="7" t="s">
        <v>61</v>
      </c>
      <c r="C74" s="9">
        <v>43061</v>
      </c>
      <c r="D74" s="7"/>
      <c r="E74" s="7" t="s">
        <v>32</v>
      </c>
      <c r="F74" s="10">
        <f>1</f>
        <v>1</v>
      </c>
    </row>
    <row r="75" spans="1:6" x14ac:dyDescent="0.3">
      <c r="A75" s="7" t="s">
        <v>26</v>
      </c>
      <c r="B75" s="7" t="s">
        <v>61</v>
      </c>
      <c r="C75" s="9">
        <v>43061</v>
      </c>
      <c r="D75" s="7"/>
      <c r="E75" s="7" t="s">
        <v>32</v>
      </c>
      <c r="F75" s="10">
        <f>1</f>
        <v>1</v>
      </c>
    </row>
    <row r="76" spans="1:6" x14ac:dyDescent="0.3">
      <c r="A76" s="7" t="s">
        <v>26</v>
      </c>
      <c r="B76" s="7" t="s">
        <v>61</v>
      </c>
      <c r="C76" s="9">
        <v>43061</v>
      </c>
      <c r="D76" s="7"/>
      <c r="E76" s="7" t="s">
        <v>32</v>
      </c>
      <c r="F76" s="10">
        <f>1</f>
        <v>1</v>
      </c>
    </row>
    <row r="77" spans="1:6" x14ac:dyDescent="0.3">
      <c r="A77" s="7" t="s">
        <v>26</v>
      </c>
      <c r="B77" s="7" t="s">
        <v>62</v>
      </c>
      <c r="C77" s="9">
        <v>43089</v>
      </c>
      <c r="D77" s="7"/>
      <c r="E77" s="7" t="s">
        <v>32</v>
      </c>
      <c r="F77" s="10">
        <f>1</f>
        <v>1</v>
      </c>
    </row>
    <row r="78" spans="1:6" x14ac:dyDescent="0.3">
      <c r="A78" s="7" t="s">
        <v>26</v>
      </c>
      <c r="B78" s="7" t="s">
        <v>62</v>
      </c>
      <c r="C78" s="9">
        <v>43089</v>
      </c>
      <c r="D78" s="7"/>
      <c r="E78" s="7" t="s">
        <v>32</v>
      </c>
      <c r="F78" s="10">
        <f>1</f>
        <v>1</v>
      </c>
    </row>
    <row r="79" spans="1:6" x14ac:dyDescent="0.3">
      <c r="A79" s="7" t="s">
        <v>26</v>
      </c>
      <c r="B79" s="7" t="s">
        <v>62</v>
      </c>
      <c r="C79" s="9">
        <v>43089</v>
      </c>
      <c r="D79" s="7"/>
      <c r="E79" s="7" t="s">
        <v>32</v>
      </c>
      <c r="F79" s="10">
        <f>1</f>
        <v>1</v>
      </c>
    </row>
    <row r="80" spans="1:6" x14ac:dyDescent="0.3">
      <c r="A80" s="7" t="s">
        <v>26</v>
      </c>
      <c r="B80" s="7" t="s">
        <v>61</v>
      </c>
      <c r="C80" s="9">
        <v>43086</v>
      </c>
      <c r="D80" s="7"/>
      <c r="E80" s="7" t="s">
        <v>32</v>
      </c>
      <c r="F80" s="10">
        <f>1</f>
        <v>1</v>
      </c>
    </row>
    <row r="81" spans="1:6" x14ac:dyDescent="0.3">
      <c r="A81" s="7" t="s">
        <v>26</v>
      </c>
      <c r="B81" s="7" t="s">
        <v>61</v>
      </c>
      <c r="C81" s="9">
        <v>42961</v>
      </c>
      <c r="D81" s="7"/>
      <c r="E81" s="7" t="s">
        <v>32</v>
      </c>
      <c r="F81" s="10">
        <f>1</f>
        <v>1</v>
      </c>
    </row>
    <row r="82" spans="1:6" x14ac:dyDescent="0.3">
      <c r="A82" s="7" t="s">
        <v>26</v>
      </c>
      <c r="B82" s="7" t="s">
        <v>30</v>
      </c>
      <c r="C82" s="9">
        <v>43062</v>
      </c>
      <c r="D82" s="7"/>
      <c r="E82" s="7" t="s">
        <v>32</v>
      </c>
      <c r="F82" s="10">
        <f>1</f>
        <v>1</v>
      </c>
    </row>
    <row r="83" spans="1:6" x14ac:dyDescent="0.3">
      <c r="A83" s="7" t="s">
        <v>26</v>
      </c>
      <c r="B83" s="7" t="s">
        <v>30</v>
      </c>
      <c r="C83" s="9">
        <v>43062</v>
      </c>
      <c r="D83" s="7"/>
      <c r="E83" s="7" t="s">
        <v>32</v>
      </c>
      <c r="F83" s="10">
        <f>1</f>
        <v>1</v>
      </c>
    </row>
    <row r="84" spans="1:6" x14ac:dyDescent="0.3">
      <c r="A84" s="7" t="s">
        <v>26</v>
      </c>
      <c r="B84" s="7" t="s">
        <v>30</v>
      </c>
      <c r="C84" s="9">
        <v>43062</v>
      </c>
      <c r="D84" s="7"/>
      <c r="E84" s="7" t="s">
        <v>32</v>
      </c>
      <c r="F84" s="10">
        <f>1</f>
        <v>1</v>
      </c>
    </row>
    <row r="85" spans="1:6" x14ac:dyDescent="0.3">
      <c r="A85" s="7" t="s">
        <v>26</v>
      </c>
      <c r="B85" s="7" t="s">
        <v>63</v>
      </c>
      <c r="C85" s="9">
        <v>43091</v>
      </c>
      <c r="D85" s="7"/>
      <c r="E85" s="7" t="s">
        <v>32</v>
      </c>
      <c r="F85" s="10">
        <f>1</f>
        <v>1</v>
      </c>
    </row>
    <row r="86" spans="1:6" x14ac:dyDescent="0.3">
      <c r="A86" s="7" t="s">
        <v>26</v>
      </c>
      <c r="B86" s="7" t="s">
        <v>63</v>
      </c>
      <c r="C86" s="9">
        <v>43091</v>
      </c>
      <c r="D86" s="7"/>
      <c r="E86" s="7" t="s">
        <v>32</v>
      </c>
      <c r="F86" s="10">
        <f>1</f>
        <v>1</v>
      </c>
    </row>
    <row r="87" spans="1:6" x14ac:dyDescent="0.3">
      <c r="A87" s="7" t="s">
        <v>26</v>
      </c>
      <c r="B87" s="7" t="s">
        <v>63</v>
      </c>
      <c r="C87" s="9">
        <v>43091</v>
      </c>
      <c r="D87" s="7"/>
      <c r="E87" s="7" t="s">
        <v>32</v>
      </c>
      <c r="F87" s="10">
        <f>1</f>
        <v>1</v>
      </c>
    </row>
    <row r="88" spans="1:6" x14ac:dyDescent="0.3">
      <c r="A88" s="7" t="s">
        <v>26</v>
      </c>
      <c r="B88" s="7" t="s">
        <v>63</v>
      </c>
      <c r="C88" s="9">
        <v>43091</v>
      </c>
      <c r="D88" s="7"/>
      <c r="E88" s="7" t="s">
        <v>32</v>
      </c>
      <c r="F88" s="10">
        <f>1</f>
        <v>1</v>
      </c>
    </row>
    <row r="89" spans="1:6" x14ac:dyDescent="0.3">
      <c r="A89" s="7" t="s">
        <v>26</v>
      </c>
      <c r="B89" s="7" t="s">
        <v>63</v>
      </c>
      <c r="C89" s="9">
        <v>43091</v>
      </c>
      <c r="D89" s="7"/>
      <c r="E89" s="7" t="s">
        <v>32</v>
      </c>
      <c r="F89" s="10">
        <f>1</f>
        <v>1</v>
      </c>
    </row>
    <row r="90" spans="1:6" x14ac:dyDescent="0.3">
      <c r="A90" s="7" t="s">
        <v>26</v>
      </c>
      <c r="B90" s="7" t="s">
        <v>1</v>
      </c>
      <c r="C90" s="9">
        <v>43095</v>
      </c>
      <c r="D90" s="7"/>
      <c r="E90" s="7" t="s">
        <v>32</v>
      </c>
      <c r="F90" s="10">
        <f>1</f>
        <v>1</v>
      </c>
    </row>
    <row r="91" spans="1:6" x14ac:dyDescent="0.3">
      <c r="A91" s="7" t="s">
        <v>26</v>
      </c>
      <c r="B91" s="7" t="s">
        <v>30</v>
      </c>
      <c r="C91" s="9">
        <v>43096</v>
      </c>
      <c r="D91" s="7"/>
      <c r="E91" s="7" t="s">
        <v>32</v>
      </c>
      <c r="F91" s="10">
        <f>1</f>
        <v>1</v>
      </c>
    </row>
    <row r="92" spans="1:6" x14ac:dyDescent="0.3">
      <c r="A92" s="7" t="s">
        <v>26</v>
      </c>
      <c r="B92" s="7" t="s">
        <v>30</v>
      </c>
      <c r="C92" s="9">
        <v>43095</v>
      </c>
      <c r="D92" s="7"/>
      <c r="E92" s="7" t="s">
        <v>32</v>
      </c>
      <c r="F92" s="10">
        <f>1</f>
        <v>1</v>
      </c>
    </row>
    <row r="93" spans="1:6" x14ac:dyDescent="0.3">
      <c r="A93" s="7" t="s">
        <v>26</v>
      </c>
      <c r="B93" s="7" t="s">
        <v>64</v>
      </c>
      <c r="C93" s="9">
        <v>43096</v>
      </c>
      <c r="D93" s="7"/>
      <c r="E93" s="7" t="s">
        <v>32</v>
      </c>
      <c r="F93" s="10">
        <f>1</f>
        <v>1</v>
      </c>
    </row>
    <row r="94" spans="1:6" x14ac:dyDescent="0.3">
      <c r="A94" s="7" t="s">
        <v>26</v>
      </c>
      <c r="B94" s="7" t="s">
        <v>27</v>
      </c>
      <c r="C94" s="9">
        <v>43096</v>
      </c>
      <c r="D94" s="7"/>
      <c r="E94" s="7" t="s">
        <v>32</v>
      </c>
      <c r="F94" s="10">
        <f>1</f>
        <v>1</v>
      </c>
    </row>
    <row r="95" spans="1:6" x14ac:dyDescent="0.3">
      <c r="A95" s="7" t="s">
        <v>26</v>
      </c>
      <c r="B95" s="7" t="s">
        <v>63</v>
      </c>
      <c r="C95" s="9">
        <v>43105</v>
      </c>
      <c r="D95" s="7"/>
      <c r="E95" s="7" t="s">
        <v>32</v>
      </c>
      <c r="F95" s="10">
        <f>1</f>
        <v>1</v>
      </c>
    </row>
    <row r="96" spans="1:6" x14ac:dyDescent="0.3">
      <c r="A96" s="7" t="s">
        <v>26</v>
      </c>
      <c r="B96" s="7" t="s">
        <v>64</v>
      </c>
      <c r="C96" s="9">
        <v>43112</v>
      </c>
      <c r="D96" s="7"/>
      <c r="E96" s="7" t="s">
        <v>32</v>
      </c>
      <c r="F96" s="10">
        <f>1</f>
        <v>1</v>
      </c>
    </row>
    <row r="97" spans="1:6" x14ac:dyDescent="0.3">
      <c r="A97" s="7" t="s">
        <v>26</v>
      </c>
      <c r="B97" s="7" t="s">
        <v>64</v>
      </c>
      <c r="C97" s="9">
        <v>43122</v>
      </c>
      <c r="D97" s="7"/>
      <c r="E97" s="7" t="s">
        <v>32</v>
      </c>
      <c r="F97" s="10">
        <f>1</f>
        <v>1</v>
      </c>
    </row>
    <row r="98" spans="1:6" x14ac:dyDescent="0.3">
      <c r="A98" s="7" t="s">
        <v>26</v>
      </c>
      <c r="B98" s="7" t="s">
        <v>64</v>
      </c>
      <c r="C98" s="9">
        <v>43122</v>
      </c>
      <c r="D98" s="7"/>
      <c r="E98" s="7" t="s">
        <v>32</v>
      </c>
      <c r="F98" s="10">
        <f>1</f>
        <v>1</v>
      </c>
    </row>
    <row r="99" spans="1:6" x14ac:dyDescent="0.3">
      <c r="A99" s="7" t="s">
        <v>26</v>
      </c>
      <c r="B99" s="7" t="s">
        <v>64</v>
      </c>
      <c r="C99" s="9">
        <v>43122</v>
      </c>
      <c r="D99" s="7"/>
      <c r="E99" s="7" t="s">
        <v>32</v>
      </c>
      <c r="F99" s="10">
        <f>1</f>
        <v>1</v>
      </c>
    </row>
    <row r="100" spans="1:6" x14ac:dyDescent="0.3">
      <c r="A100" s="7" t="s">
        <v>26</v>
      </c>
      <c r="B100" s="7" t="s">
        <v>64</v>
      </c>
      <c r="C100" s="9">
        <v>43122</v>
      </c>
      <c r="D100" s="7"/>
      <c r="E100" s="7" t="s">
        <v>32</v>
      </c>
      <c r="F100" s="10">
        <f>1</f>
        <v>1</v>
      </c>
    </row>
    <row r="101" spans="1:6" x14ac:dyDescent="0.3">
      <c r="A101" s="7" t="s">
        <v>26</v>
      </c>
      <c r="B101" s="7" t="s">
        <v>64</v>
      </c>
      <c r="C101" s="9">
        <v>43126</v>
      </c>
      <c r="D101" s="7"/>
      <c r="E101" s="7" t="s">
        <v>32</v>
      </c>
      <c r="F101" s="10">
        <f>1</f>
        <v>1</v>
      </c>
    </row>
    <row r="102" spans="1:6" x14ac:dyDescent="0.3">
      <c r="A102" s="7" t="s">
        <v>26</v>
      </c>
      <c r="B102" s="7" t="s">
        <v>64</v>
      </c>
      <c r="C102" s="9">
        <v>43126</v>
      </c>
      <c r="D102" s="7"/>
      <c r="E102" s="7" t="s">
        <v>32</v>
      </c>
      <c r="F102" s="10">
        <f>1</f>
        <v>1</v>
      </c>
    </row>
    <row r="103" spans="1:6" x14ac:dyDescent="0.3">
      <c r="A103" s="7" t="s">
        <v>26</v>
      </c>
      <c r="B103" s="7" t="s">
        <v>64</v>
      </c>
      <c r="C103" s="9">
        <v>43126</v>
      </c>
      <c r="D103" s="7"/>
      <c r="E103" s="7" t="s">
        <v>32</v>
      </c>
      <c r="F103" s="10">
        <f>1</f>
        <v>1</v>
      </c>
    </row>
    <row r="104" spans="1:6" x14ac:dyDescent="0.3">
      <c r="A104" s="7" t="s">
        <v>26</v>
      </c>
      <c r="B104" s="7" t="s">
        <v>64</v>
      </c>
      <c r="C104" s="9">
        <v>43126</v>
      </c>
      <c r="D104" s="7"/>
      <c r="E104" s="7" t="s">
        <v>32</v>
      </c>
      <c r="F104" s="10">
        <f>1</f>
        <v>1</v>
      </c>
    </row>
    <row r="105" spans="1:6" x14ac:dyDescent="0.3">
      <c r="A105" s="7" t="s">
        <v>26</v>
      </c>
      <c r="B105" s="7" t="s">
        <v>64</v>
      </c>
      <c r="C105" s="9">
        <v>43126</v>
      </c>
      <c r="D105" s="7"/>
      <c r="E105" s="7" t="s">
        <v>32</v>
      </c>
      <c r="F105" s="10">
        <f>1</f>
        <v>1</v>
      </c>
    </row>
    <row r="106" spans="1:6" x14ac:dyDescent="0.3">
      <c r="A106" s="7" t="s">
        <v>26</v>
      </c>
      <c r="B106" s="7" t="s">
        <v>64</v>
      </c>
      <c r="C106" s="9">
        <v>43126</v>
      </c>
      <c r="D106" s="7"/>
      <c r="E106" s="7" t="s">
        <v>32</v>
      </c>
      <c r="F106" s="10">
        <f>1</f>
        <v>1</v>
      </c>
    </row>
    <row r="107" spans="1:6" x14ac:dyDescent="0.3">
      <c r="A107" s="7" t="s">
        <v>26</v>
      </c>
      <c r="B107" s="7" t="s">
        <v>64</v>
      </c>
      <c r="C107" s="9">
        <v>43131</v>
      </c>
      <c r="D107" s="7"/>
      <c r="E107" s="7" t="s">
        <v>32</v>
      </c>
      <c r="F107" s="10">
        <f>1</f>
        <v>1</v>
      </c>
    </row>
    <row r="108" spans="1:6" x14ac:dyDescent="0.3">
      <c r="A108" s="7" t="s">
        <v>26</v>
      </c>
      <c r="B108" s="7" t="s">
        <v>59</v>
      </c>
      <c r="C108" s="9">
        <v>43100</v>
      </c>
      <c r="D108" s="7"/>
      <c r="E108" s="7" t="s">
        <v>32</v>
      </c>
      <c r="F108" s="10">
        <f>1</f>
        <v>1</v>
      </c>
    </row>
    <row r="109" spans="1:6" x14ac:dyDescent="0.3">
      <c r="A109" s="7" t="s">
        <v>26</v>
      </c>
      <c r="B109" s="7" t="s">
        <v>65</v>
      </c>
      <c r="C109" s="9">
        <v>43100</v>
      </c>
      <c r="D109" s="7"/>
      <c r="E109" s="7" t="s">
        <v>32</v>
      </c>
      <c r="F109" s="10">
        <f>1</f>
        <v>1</v>
      </c>
    </row>
    <row r="110" spans="1:6" x14ac:dyDescent="0.3">
      <c r="A110" s="7" t="s">
        <v>26</v>
      </c>
      <c r="B110" s="7" t="s">
        <v>66</v>
      </c>
      <c r="C110" s="9">
        <v>43100</v>
      </c>
      <c r="D110" s="7"/>
      <c r="E110" s="7" t="s">
        <v>32</v>
      </c>
      <c r="F110" s="10">
        <f>1</f>
        <v>1</v>
      </c>
    </row>
    <row r="111" spans="1:6" x14ac:dyDescent="0.3">
      <c r="A111" s="7" t="s">
        <v>26</v>
      </c>
      <c r="B111" s="7" t="s">
        <v>67</v>
      </c>
      <c r="C111" s="9">
        <v>43100</v>
      </c>
      <c r="D111" s="7"/>
      <c r="E111" s="7" t="s">
        <v>32</v>
      </c>
      <c r="F111" s="10">
        <f>1</f>
        <v>1</v>
      </c>
    </row>
    <row r="112" spans="1:6" x14ac:dyDescent="0.3">
      <c r="A112" s="7" t="s">
        <v>26</v>
      </c>
      <c r="B112" s="7" t="s">
        <v>68</v>
      </c>
      <c r="C112" s="9">
        <v>43100</v>
      </c>
      <c r="D112" s="7"/>
      <c r="E112" s="7" t="s">
        <v>32</v>
      </c>
      <c r="F112" s="10">
        <f>1</f>
        <v>1</v>
      </c>
    </row>
    <row r="113" spans="1:6" x14ac:dyDescent="0.3">
      <c r="A113" s="7" t="s">
        <v>26</v>
      </c>
      <c r="B113" s="7" t="s">
        <v>69</v>
      </c>
      <c r="C113" s="9">
        <v>43100</v>
      </c>
      <c r="D113" s="7"/>
      <c r="E113" s="7" t="s">
        <v>32</v>
      </c>
      <c r="F113" s="10">
        <f>1</f>
        <v>1</v>
      </c>
    </row>
    <row r="114" spans="1:6" x14ac:dyDescent="0.3">
      <c r="A114" s="7" t="s">
        <v>26</v>
      </c>
      <c r="B114" s="7" t="s">
        <v>70</v>
      </c>
      <c r="C114" s="9">
        <v>43100</v>
      </c>
      <c r="D114" s="7"/>
      <c r="E114" s="7" t="s">
        <v>32</v>
      </c>
      <c r="F114" s="10">
        <f>1</f>
        <v>1</v>
      </c>
    </row>
    <row r="115" spans="1:6" x14ac:dyDescent="0.3">
      <c r="A115" s="7" t="s">
        <v>26</v>
      </c>
      <c r="B115" s="7" t="s">
        <v>71</v>
      </c>
      <c r="C115" s="9">
        <v>43100</v>
      </c>
      <c r="D115" s="7"/>
      <c r="E115" s="7" t="s">
        <v>32</v>
      </c>
      <c r="F115" s="10">
        <f>1</f>
        <v>1</v>
      </c>
    </row>
    <row r="116" spans="1:6" x14ac:dyDescent="0.3">
      <c r="A116" s="7" t="s">
        <v>26</v>
      </c>
      <c r="B116" s="7" t="s">
        <v>72</v>
      </c>
      <c r="C116" s="9">
        <v>43100</v>
      </c>
      <c r="D116" s="7"/>
      <c r="E116" s="7" t="s">
        <v>32</v>
      </c>
      <c r="F116" s="10">
        <f>1</f>
        <v>1</v>
      </c>
    </row>
    <row r="117" spans="1:6" x14ac:dyDescent="0.3">
      <c r="A117" s="7" t="s">
        <v>26</v>
      </c>
      <c r="B117" s="7" t="s">
        <v>73</v>
      </c>
      <c r="C117" s="9">
        <v>43100</v>
      </c>
      <c r="D117" s="7"/>
      <c r="E117" s="7" t="s">
        <v>32</v>
      </c>
      <c r="F117" s="10">
        <f>1</f>
        <v>1</v>
      </c>
    </row>
    <row r="118" spans="1:6" x14ac:dyDescent="0.3">
      <c r="A118" s="7" t="s">
        <v>26</v>
      </c>
      <c r="B118" s="7" t="s">
        <v>74</v>
      </c>
      <c r="C118" s="9">
        <v>43100</v>
      </c>
      <c r="D118" s="7"/>
      <c r="E118" s="7" t="s">
        <v>32</v>
      </c>
      <c r="F118" s="10">
        <f>1</f>
        <v>1</v>
      </c>
    </row>
    <row r="119" spans="1:6" x14ac:dyDescent="0.3">
      <c r="A119" s="7" t="s">
        <v>26</v>
      </c>
      <c r="B119" s="7" t="s">
        <v>75</v>
      </c>
      <c r="C119" s="9">
        <v>43100</v>
      </c>
      <c r="D119" s="7"/>
      <c r="E119" s="7" t="s">
        <v>32</v>
      </c>
      <c r="F119" s="10">
        <f>1</f>
        <v>1</v>
      </c>
    </row>
    <row r="120" spans="1:6" x14ac:dyDescent="0.3">
      <c r="A120" s="7" t="s">
        <v>26</v>
      </c>
      <c r="B120" s="7" t="s">
        <v>76</v>
      </c>
      <c r="C120" s="9">
        <v>43100</v>
      </c>
      <c r="D120" s="7"/>
      <c r="E120" s="7" t="s">
        <v>32</v>
      </c>
      <c r="F120" s="10">
        <f>1</f>
        <v>1</v>
      </c>
    </row>
    <row r="121" spans="1:6" x14ac:dyDescent="0.3">
      <c r="A121" s="7" t="s">
        <v>26</v>
      </c>
      <c r="B121" s="7" t="s">
        <v>77</v>
      </c>
      <c r="C121" s="9">
        <v>43100</v>
      </c>
      <c r="D121" s="7"/>
      <c r="E121" s="7" t="s">
        <v>32</v>
      </c>
      <c r="F121" s="10">
        <f>1</f>
        <v>1</v>
      </c>
    </row>
    <row r="122" spans="1:6" x14ac:dyDescent="0.3">
      <c r="A122" s="7" t="s">
        <v>26</v>
      </c>
      <c r="B122" s="7" t="s">
        <v>60</v>
      </c>
      <c r="C122" s="9">
        <v>43100</v>
      </c>
      <c r="D122" s="7"/>
      <c r="E122" s="7" t="s">
        <v>32</v>
      </c>
      <c r="F122" s="10">
        <f>1</f>
        <v>1</v>
      </c>
    </row>
    <row r="123" spans="1:6" x14ac:dyDescent="0.3">
      <c r="A123" s="7" t="s">
        <v>26</v>
      </c>
      <c r="B123" s="7" t="s">
        <v>78</v>
      </c>
      <c r="C123" s="9">
        <v>43100</v>
      </c>
      <c r="D123" s="7"/>
      <c r="E123" s="7" t="s">
        <v>32</v>
      </c>
      <c r="F123" s="10">
        <f>1</f>
        <v>1</v>
      </c>
    </row>
    <row r="124" spans="1:6" x14ac:dyDescent="0.3">
      <c r="A124" s="7" t="s">
        <v>26</v>
      </c>
      <c r="B124" s="7" t="s">
        <v>79</v>
      </c>
      <c r="C124" s="9">
        <v>43100</v>
      </c>
      <c r="D124" s="7"/>
      <c r="E124" s="7" t="s">
        <v>32</v>
      </c>
      <c r="F124" s="10">
        <f>1</f>
        <v>1</v>
      </c>
    </row>
    <row r="125" spans="1:6" x14ac:dyDescent="0.3">
      <c r="A125" s="7" t="s">
        <v>26</v>
      </c>
      <c r="B125" s="7" t="s">
        <v>80</v>
      </c>
      <c r="C125" s="9">
        <v>43100</v>
      </c>
      <c r="D125" s="7"/>
      <c r="E125" s="7" t="s">
        <v>32</v>
      </c>
      <c r="F125" s="10">
        <f>1</f>
        <v>1</v>
      </c>
    </row>
    <row r="126" spans="1:6" x14ac:dyDescent="0.3">
      <c r="A126" s="7" t="s">
        <v>26</v>
      </c>
      <c r="B126" s="7" t="s">
        <v>81</v>
      </c>
      <c r="C126" s="9">
        <v>43100</v>
      </c>
      <c r="D126" s="7"/>
      <c r="E126" s="7" t="s">
        <v>32</v>
      </c>
      <c r="F126" s="10">
        <f>1</f>
        <v>1</v>
      </c>
    </row>
    <row r="127" spans="1:6" x14ac:dyDescent="0.3">
      <c r="A127" s="7" t="s">
        <v>26</v>
      </c>
      <c r="B127" s="7" t="s">
        <v>82</v>
      </c>
      <c r="C127" s="9">
        <v>43100</v>
      </c>
      <c r="D127" s="7"/>
      <c r="E127" s="7" t="s">
        <v>32</v>
      </c>
      <c r="F127" s="10">
        <f>1</f>
        <v>1</v>
      </c>
    </row>
    <row r="128" spans="1:6" x14ac:dyDescent="0.3">
      <c r="A128" s="7" t="s">
        <v>26</v>
      </c>
      <c r="B128" s="7" t="s">
        <v>83</v>
      </c>
      <c r="C128" s="9">
        <v>43100</v>
      </c>
      <c r="D128" s="7"/>
      <c r="E128" s="7" t="s">
        <v>32</v>
      </c>
      <c r="F128" s="10">
        <f>1</f>
        <v>1</v>
      </c>
    </row>
    <row r="129" spans="1:6" x14ac:dyDescent="0.3">
      <c r="A129" s="7" t="s">
        <v>26</v>
      </c>
      <c r="B129" s="7" t="s">
        <v>84</v>
      </c>
      <c r="C129" s="9">
        <v>43100</v>
      </c>
      <c r="D129" s="7"/>
      <c r="E129" s="7" t="s">
        <v>32</v>
      </c>
      <c r="F129" s="10">
        <f>1</f>
        <v>1</v>
      </c>
    </row>
    <row r="130" spans="1:6" x14ac:dyDescent="0.3">
      <c r="A130" s="7" t="s">
        <v>26</v>
      </c>
      <c r="B130" s="7" t="s">
        <v>85</v>
      </c>
      <c r="C130" s="9">
        <v>43100</v>
      </c>
      <c r="D130" s="7"/>
      <c r="E130" s="7" t="s">
        <v>32</v>
      </c>
      <c r="F130" s="10">
        <f>1</f>
        <v>1</v>
      </c>
    </row>
    <row r="131" spans="1:6" x14ac:dyDescent="0.3">
      <c r="A131" s="7" t="s">
        <v>26</v>
      </c>
      <c r="B131" s="7" t="s">
        <v>86</v>
      </c>
      <c r="C131" s="9">
        <v>43100</v>
      </c>
      <c r="D131" s="7"/>
      <c r="E131" s="7" t="s">
        <v>32</v>
      </c>
      <c r="F131" s="10">
        <f>1</f>
        <v>1</v>
      </c>
    </row>
    <row r="132" spans="1:6" x14ac:dyDescent="0.3">
      <c r="A132" s="7" t="s">
        <v>26</v>
      </c>
      <c r="B132" s="7" t="s">
        <v>87</v>
      </c>
      <c r="C132" s="9">
        <v>43100</v>
      </c>
      <c r="D132" s="7"/>
      <c r="E132" s="7" t="s">
        <v>32</v>
      </c>
      <c r="F132" s="10">
        <f>1</f>
        <v>1</v>
      </c>
    </row>
    <row r="133" spans="1:6" x14ac:dyDescent="0.3">
      <c r="A133" s="7" t="s">
        <v>26</v>
      </c>
      <c r="B133" s="7" t="s">
        <v>88</v>
      </c>
      <c r="C133" s="9">
        <v>43100</v>
      </c>
      <c r="D133" s="7"/>
      <c r="E133" s="7" t="s">
        <v>32</v>
      </c>
      <c r="F133" s="10">
        <f>1</f>
        <v>1</v>
      </c>
    </row>
    <row r="134" spans="1:6" x14ac:dyDescent="0.3">
      <c r="A134" s="7" t="s">
        <v>26</v>
      </c>
      <c r="B134" s="7" t="s">
        <v>89</v>
      </c>
      <c r="C134" s="9">
        <v>43100</v>
      </c>
      <c r="D134" s="7"/>
      <c r="E134" s="7" t="s">
        <v>32</v>
      </c>
      <c r="F134" s="10">
        <f>1</f>
        <v>1</v>
      </c>
    </row>
    <row r="135" spans="1:6" x14ac:dyDescent="0.3">
      <c r="A135" s="7" t="s">
        <v>26</v>
      </c>
      <c r="B135" s="7" t="s">
        <v>90</v>
      </c>
      <c r="C135" s="9">
        <v>43100</v>
      </c>
      <c r="D135" s="7"/>
      <c r="E135" s="7" t="s">
        <v>32</v>
      </c>
      <c r="F135" s="10">
        <f>1</f>
        <v>1</v>
      </c>
    </row>
    <row r="136" spans="1:6" x14ac:dyDescent="0.3">
      <c r="A136" s="7" t="s">
        <v>26</v>
      </c>
      <c r="B136" s="7" t="s">
        <v>91</v>
      </c>
      <c r="C136" s="9">
        <v>43100</v>
      </c>
      <c r="D136" s="7"/>
      <c r="E136" s="7" t="s">
        <v>32</v>
      </c>
      <c r="F136" s="10">
        <f>1</f>
        <v>1</v>
      </c>
    </row>
    <row r="137" spans="1:6" x14ac:dyDescent="0.3">
      <c r="A137" s="7" t="s">
        <v>26</v>
      </c>
      <c r="B137" s="7" t="s">
        <v>92</v>
      </c>
      <c r="C137" s="9">
        <v>43100</v>
      </c>
      <c r="D137" s="7"/>
      <c r="E137" s="7" t="s">
        <v>32</v>
      </c>
      <c r="F137" s="10">
        <f>1</f>
        <v>1</v>
      </c>
    </row>
    <row r="138" spans="1:6" x14ac:dyDescent="0.3">
      <c r="A138" s="7" t="s">
        <v>26</v>
      </c>
      <c r="B138" s="7" t="s">
        <v>93</v>
      </c>
      <c r="C138" s="9">
        <v>43100</v>
      </c>
      <c r="D138" s="7"/>
      <c r="E138" s="7" t="s">
        <v>32</v>
      </c>
      <c r="F138" s="10">
        <f>1</f>
        <v>1</v>
      </c>
    </row>
    <row r="139" spans="1:6" x14ac:dyDescent="0.3">
      <c r="A139" s="7" t="s">
        <v>26</v>
      </c>
      <c r="B139" s="7" t="s">
        <v>94</v>
      </c>
      <c r="C139" s="9">
        <v>43138</v>
      </c>
      <c r="D139" s="7"/>
      <c r="E139" s="7" t="s">
        <v>32</v>
      </c>
      <c r="F139" s="10">
        <f>1</f>
        <v>1</v>
      </c>
    </row>
    <row r="140" spans="1:6" x14ac:dyDescent="0.3">
      <c r="A140" s="7" t="s">
        <v>26</v>
      </c>
      <c r="B140" s="7" t="s">
        <v>95</v>
      </c>
      <c r="C140" s="9">
        <v>43138</v>
      </c>
      <c r="D140" s="7"/>
      <c r="E140" s="7" t="s">
        <v>32</v>
      </c>
      <c r="F140" s="10">
        <f>1</f>
        <v>1</v>
      </c>
    </row>
    <row r="141" spans="1:6" x14ac:dyDescent="0.3">
      <c r="A141" s="7" t="s">
        <v>26</v>
      </c>
      <c r="B141" s="7" t="s">
        <v>96</v>
      </c>
      <c r="C141" s="9">
        <v>43138</v>
      </c>
      <c r="D141" s="7"/>
      <c r="E141" s="7" t="s">
        <v>32</v>
      </c>
      <c r="F141" s="10">
        <f>1</f>
        <v>1</v>
      </c>
    </row>
    <row r="142" spans="1:6" x14ac:dyDescent="0.3">
      <c r="A142" s="7" t="s">
        <v>26</v>
      </c>
      <c r="B142" s="7" t="s">
        <v>64</v>
      </c>
      <c r="C142" s="9">
        <v>43138</v>
      </c>
      <c r="D142" s="7"/>
      <c r="E142" s="7" t="s">
        <v>32</v>
      </c>
      <c r="F142" s="10">
        <f>1</f>
        <v>1</v>
      </c>
    </row>
    <row r="143" spans="1:6" x14ac:dyDescent="0.3">
      <c r="A143" s="7" t="s">
        <v>26</v>
      </c>
      <c r="B143" s="7" t="s">
        <v>97</v>
      </c>
      <c r="C143" s="9">
        <v>43138</v>
      </c>
      <c r="D143" s="7"/>
      <c r="E143" s="7" t="s">
        <v>32</v>
      </c>
      <c r="F143" s="10">
        <f>1</f>
        <v>1</v>
      </c>
    </row>
    <row r="144" spans="1:6" x14ac:dyDescent="0.3">
      <c r="A144" s="7" t="s">
        <v>26</v>
      </c>
      <c r="B144" s="7" t="s">
        <v>64</v>
      </c>
      <c r="C144" s="9">
        <v>43138</v>
      </c>
      <c r="D144" s="7"/>
      <c r="E144" s="7" t="s">
        <v>32</v>
      </c>
      <c r="F144" s="10">
        <f>1</f>
        <v>1</v>
      </c>
    </row>
    <row r="145" spans="1:6" x14ac:dyDescent="0.3">
      <c r="A145" s="7" t="s">
        <v>26</v>
      </c>
      <c r="B145" s="7" t="s">
        <v>98</v>
      </c>
      <c r="C145" s="9">
        <v>43138</v>
      </c>
      <c r="D145" s="7"/>
      <c r="E145" s="7" t="s">
        <v>32</v>
      </c>
      <c r="F145" s="10">
        <f>1</f>
        <v>1</v>
      </c>
    </row>
    <row r="146" spans="1:6" x14ac:dyDescent="0.3">
      <c r="A146" s="7" t="s">
        <v>26</v>
      </c>
      <c r="B146" s="7" t="s">
        <v>64</v>
      </c>
      <c r="C146" s="9">
        <v>43138</v>
      </c>
      <c r="D146" s="7"/>
      <c r="E146" s="7" t="s">
        <v>32</v>
      </c>
      <c r="F146" s="10">
        <f>1</f>
        <v>1</v>
      </c>
    </row>
    <row r="147" spans="1:6" x14ac:dyDescent="0.3">
      <c r="A147" s="7" t="s">
        <v>26</v>
      </c>
      <c r="B147" s="7" t="s">
        <v>99</v>
      </c>
      <c r="C147" s="9">
        <v>43138</v>
      </c>
      <c r="D147" s="7"/>
      <c r="E147" s="7" t="s">
        <v>32</v>
      </c>
      <c r="F147" s="10">
        <f>1</f>
        <v>1</v>
      </c>
    </row>
    <row r="148" spans="1:6" x14ac:dyDescent="0.3">
      <c r="A148" s="7" t="s">
        <v>26</v>
      </c>
      <c r="B148" s="7" t="s">
        <v>64</v>
      </c>
      <c r="C148" s="9">
        <v>43138</v>
      </c>
      <c r="D148" s="7"/>
      <c r="E148" s="7" t="s">
        <v>32</v>
      </c>
      <c r="F148" s="10">
        <f>1</f>
        <v>1</v>
      </c>
    </row>
    <row r="149" spans="1:6" x14ac:dyDescent="0.3">
      <c r="A149" s="7" t="s">
        <v>26</v>
      </c>
      <c r="B149" s="7" t="s">
        <v>100</v>
      </c>
      <c r="C149" s="9">
        <v>43138</v>
      </c>
      <c r="D149" s="7"/>
      <c r="E149" s="7" t="s">
        <v>32</v>
      </c>
      <c r="F149" s="10">
        <f>1</f>
        <v>1</v>
      </c>
    </row>
    <row r="150" spans="1:6" x14ac:dyDescent="0.3">
      <c r="A150" s="7" t="s">
        <v>26</v>
      </c>
      <c r="B150" s="7" t="s">
        <v>101</v>
      </c>
      <c r="C150" s="9">
        <v>43138</v>
      </c>
      <c r="D150" s="7"/>
      <c r="E150" s="7" t="s">
        <v>32</v>
      </c>
      <c r="F150" s="10">
        <f>1</f>
        <v>1</v>
      </c>
    </row>
    <row r="151" spans="1:6" x14ac:dyDescent="0.3">
      <c r="A151" s="7" t="s">
        <v>26</v>
      </c>
      <c r="B151" s="7" t="s">
        <v>102</v>
      </c>
      <c r="C151" s="9">
        <v>43138</v>
      </c>
      <c r="D151" s="7"/>
      <c r="E151" s="7" t="s">
        <v>32</v>
      </c>
      <c r="F151" s="10">
        <f>1</f>
        <v>1</v>
      </c>
    </row>
    <row r="152" spans="1:6" x14ac:dyDescent="0.3">
      <c r="A152" s="7" t="s">
        <v>26</v>
      </c>
      <c r="B152" s="7" t="s">
        <v>103</v>
      </c>
      <c r="C152" s="9">
        <v>43138</v>
      </c>
      <c r="D152" s="7"/>
      <c r="E152" s="7" t="s">
        <v>32</v>
      </c>
      <c r="F152" s="10">
        <f>1</f>
        <v>1</v>
      </c>
    </row>
    <row r="153" spans="1:6" x14ac:dyDescent="0.3">
      <c r="A153" s="7" t="s">
        <v>26</v>
      </c>
      <c r="B153" s="7" t="s">
        <v>64</v>
      </c>
      <c r="C153" s="9">
        <v>43138</v>
      </c>
      <c r="D153" s="7"/>
      <c r="E153" s="7" t="s">
        <v>32</v>
      </c>
      <c r="F153" s="10">
        <f>1</f>
        <v>1</v>
      </c>
    </row>
    <row r="154" spans="1:6" x14ac:dyDescent="0.3">
      <c r="A154" s="7" t="s">
        <v>26</v>
      </c>
      <c r="B154" s="7" t="s">
        <v>64</v>
      </c>
      <c r="C154" s="9">
        <v>43138</v>
      </c>
      <c r="D154" s="7"/>
      <c r="E154" s="7" t="s">
        <v>32</v>
      </c>
      <c r="F154" s="10">
        <f>1</f>
        <v>1</v>
      </c>
    </row>
    <row r="155" spans="1:6" x14ac:dyDescent="0.3">
      <c r="A155" s="7" t="s">
        <v>26</v>
      </c>
      <c r="B155" s="7" t="s">
        <v>64</v>
      </c>
      <c r="C155" s="9">
        <v>43138</v>
      </c>
      <c r="D155" s="7"/>
      <c r="E155" s="7" t="s">
        <v>32</v>
      </c>
      <c r="F155" s="10">
        <f>1</f>
        <v>1</v>
      </c>
    </row>
    <row r="156" spans="1:6" x14ac:dyDescent="0.3">
      <c r="A156" s="7" t="s">
        <v>26</v>
      </c>
      <c r="B156" s="7" t="s">
        <v>64</v>
      </c>
      <c r="C156" s="9">
        <v>43138</v>
      </c>
      <c r="D156" s="7"/>
      <c r="E156" s="7" t="s">
        <v>32</v>
      </c>
      <c r="F156" s="10">
        <f>1</f>
        <v>1</v>
      </c>
    </row>
    <row r="157" spans="1:6" x14ac:dyDescent="0.3">
      <c r="A157" s="7" t="s">
        <v>26</v>
      </c>
      <c r="B157" s="7" t="s">
        <v>104</v>
      </c>
      <c r="C157" s="9">
        <v>43138</v>
      </c>
      <c r="D157" s="7"/>
      <c r="E157" s="7" t="s">
        <v>32</v>
      </c>
      <c r="F157" s="10">
        <f>1</f>
        <v>1</v>
      </c>
    </row>
    <row r="158" spans="1:6" x14ac:dyDescent="0.3">
      <c r="A158" s="7" t="s">
        <v>26</v>
      </c>
      <c r="B158" s="7" t="s">
        <v>101</v>
      </c>
      <c r="C158" s="9">
        <v>43138</v>
      </c>
      <c r="D158" s="7"/>
      <c r="E158" s="7" t="s">
        <v>32</v>
      </c>
      <c r="F158" s="10">
        <f>1</f>
        <v>1</v>
      </c>
    </row>
    <row r="159" spans="1:6" x14ac:dyDescent="0.3">
      <c r="A159" s="7" t="s">
        <v>26</v>
      </c>
      <c r="B159" s="7" t="s">
        <v>64</v>
      </c>
      <c r="C159" s="9">
        <v>43138</v>
      </c>
      <c r="D159" s="7"/>
      <c r="E159" s="7" t="s">
        <v>32</v>
      </c>
      <c r="F159" s="10">
        <f>1</f>
        <v>1</v>
      </c>
    </row>
    <row r="160" spans="1:6" x14ac:dyDescent="0.3">
      <c r="A160" s="7" t="s">
        <v>26</v>
      </c>
      <c r="B160" s="7" t="s">
        <v>100</v>
      </c>
      <c r="C160" s="9">
        <v>43138</v>
      </c>
      <c r="D160" s="7"/>
      <c r="E160" s="7" t="s">
        <v>32</v>
      </c>
      <c r="F160" s="10">
        <f>1</f>
        <v>1</v>
      </c>
    </row>
    <row r="161" spans="1:6" x14ac:dyDescent="0.3">
      <c r="A161" s="7" t="s">
        <v>26</v>
      </c>
      <c r="B161" s="7" t="s">
        <v>105</v>
      </c>
      <c r="C161" s="9">
        <v>43138</v>
      </c>
      <c r="D161" s="7"/>
      <c r="E161" s="7" t="s">
        <v>32</v>
      </c>
      <c r="F161" s="10">
        <f>1</f>
        <v>1</v>
      </c>
    </row>
    <row r="162" spans="1:6" x14ac:dyDescent="0.3">
      <c r="A162" s="7" t="s">
        <v>26</v>
      </c>
      <c r="B162" s="7" t="s">
        <v>64</v>
      </c>
      <c r="C162" s="9">
        <v>43138</v>
      </c>
      <c r="D162" s="7"/>
      <c r="E162" s="7" t="s">
        <v>32</v>
      </c>
      <c r="F162" s="10">
        <f>1</f>
        <v>1</v>
      </c>
    </row>
    <row r="163" spans="1:6" x14ac:dyDescent="0.3">
      <c r="A163" s="7" t="s">
        <v>26</v>
      </c>
      <c r="B163" s="7" t="s">
        <v>102</v>
      </c>
      <c r="C163" s="9">
        <v>43138</v>
      </c>
      <c r="D163" s="7"/>
      <c r="E163" s="7" t="s">
        <v>32</v>
      </c>
      <c r="F163" s="10">
        <f>1</f>
        <v>1</v>
      </c>
    </row>
    <row r="164" spans="1:6" x14ac:dyDescent="0.3">
      <c r="A164" s="7" t="s">
        <v>26</v>
      </c>
      <c r="B164" s="7" t="s">
        <v>99</v>
      </c>
      <c r="C164" s="9">
        <v>43138</v>
      </c>
      <c r="D164" s="7"/>
      <c r="E164" s="7" t="s">
        <v>32</v>
      </c>
      <c r="F164" s="10">
        <f>1</f>
        <v>1</v>
      </c>
    </row>
    <row r="165" spans="1:6" x14ac:dyDescent="0.3">
      <c r="A165" s="7" t="s">
        <v>26</v>
      </c>
      <c r="B165" s="7" t="s">
        <v>64</v>
      </c>
      <c r="C165" s="9">
        <v>43138</v>
      </c>
      <c r="D165" s="7"/>
      <c r="E165" s="7" t="s">
        <v>32</v>
      </c>
      <c r="F165" s="10">
        <f>1</f>
        <v>1</v>
      </c>
    </row>
    <row r="166" spans="1:6" x14ac:dyDescent="0.3">
      <c r="A166" s="7" t="s">
        <v>26</v>
      </c>
      <c r="B166" s="7" t="s">
        <v>64</v>
      </c>
      <c r="C166" s="9">
        <v>43138</v>
      </c>
      <c r="D166" s="7"/>
      <c r="E166" s="7" t="s">
        <v>32</v>
      </c>
      <c r="F166" s="10">
        <f>1</f>
        <v>1</v>
      </c>
    </row>
    <row r="167" spans="1:6" x14ac:dyDescent="0.3">
      <c r="A167" s="7" t="s">
        <v>26</v>
      </c>
      <c r="B167" s="7" t="s">
        <v>64</v>
      </c>
      <c r="C167" s="9">
        <v>43138</v>
      </c>
      <c r="D167" s="7"/>
      <c r="E167" s="7" t="s">
        <v>32</v>
      </c>
      <c r="F167" s="10">
        <f>1</f>
        <v>1</v>
      </c>
    </row>
    <row r="168" spans="1:6" x14ac:dyDescent="0.3">
      <c r="A168" s="7" t="s">
        <v>26</v>
      </c>
      <c r="B168" s="7" t="s">
        <v>106</v>
      </c>
      <c r="C168" s="9">
        <v>43138</v>
      </c>
      <c r="D168" s="7"/>
      <c r="E168" s="7" t="s">
        <v>32</v>
      </c>
      <c r="F168" s="10">
        <f>1</f>
        <v>1</v>
      </c>
    </row>
    <row r="169" spans="1:6" x14ac:dyDescent="0.3">
      <c r="A169" s="7" t="s">
        <v>26</v>
      </c>
      <c r="B169" s="7" t="s">
        <v>64</v>
      </c>
      <c r="C169" s="9">
        <v>43138</v>
      </c>
      <c r="D169" s="7"/>
      <c r="E169" s="7" t="s">
        <v>32</v>
      </c>
      <c r="F169" s="10">
        <f>1</f>
        <v>1</v>
      </c>
    </row>
    <row r="170" spans="1:6" x14ac:dyDescent="0.3">
      <c r="A170" s="7" t="s">
        <v>26</v>
      </c>
      <c r="B170" s="7" t="s">
        <v>107</v>
      </c>
      <c r="C170" s="9">
        <v>43138</v>
      </c>
      <c r="D170" s="7"/>
      <c r="E170" s="7" t="s">
        <v>32</v>
      </c>
      <c r="F170" s="10">
        <f>1</f>
        <v>1</v>
      </c>
    </row>
    <row r="171" spans="1:6" x14ac:dyDescent="0.3">
      <c r="A171" s="7" t="s">
        <v>26</v>
      </c>
      <c r="B171" s="7" t="s">
        <v>108</v>
      </c>
      <c r="C171" s="9">
        <v>43144</v>
      </c>
      <c r="D171" s="7"/>
      <c r="E171" s="7" t="s">
        <v>32</v>
      </c>
      <c r="F171" s="10">
        <f>1</f>
        <v>1</v>
      </c>
    </row>
    <row r="172" spans="1:6" x14ac:dyDescent="0.3">
      <c r="A172" s="7" t="s">
        <v>26</v>
      </c>
      <c r="B172" s="7" t="s">
        <v>109</v>
      </c>
      <c r="C172" s="9">
        <v>43144</v>
      </c>
      <c r="D172" s="7"/>
      <c r="E172" s="7" t="s">
        <v>32</v>
      </c>
      <c r="F172" s="10">
        <f>1</f>
        <v>1</v>
      </c>
    </row>
    <row r="173" spans="1:6" x14ac:dyDescent="0.3">
      <c r="A173" s="7" t="s">
        <v>26</v>
      </c>
      <c r="B173" s="7" t="s">
        <v>63</v>
      </c>
      <c r="C173" s="9">
        <v>43145</v>
      </c>
      <c r="D173" s="7"/>
      <c r="E173" s="7" t="s">
        <v>32</v>
      </c>
      <c r="F173" s="10">
        <f>1</f>
        <v>1</v>
      </c>
    </row>
    <row r="174" spans="1:6" x14ac:dyDescent="0.3">
      <c r="A174" s="7" t="s">
        <v>26</v>
      </c>
      <c r="B174" s="7" t="s">
        <v>63</v>
      </c>
      <c r="C174" s="9">
        <v>43145</v>
      </c>
      <c r="D174" s="7"/>
      <c r="E174" s="7" t="s">
        <v>32</v>
      </c>
      <c r="F174" s="10">
        <f>1</f>
        <v>1</v>
      </c>
    </row>
    <row r="175" spans="1:6" x14ac:dyDescent="0.3">
      <c r="A175" s="7" t="s">
        <v>26</v>
      </c>
      <c r="B175" s="7" t="s">
        <v>63</v>
      </c>
      <c r="C175" s="9">
        <v>43145</v>
      </c>
      <c r="D175" s="7"/>
      <c r="E175" s="7" t="s">
        <v>32</v>
      </c>
      <c r="F175" s="10">
        <f>1</f>
        <v>1</v>
      </c>
    </row>
    <row r="176" spans="1:6" x14ac:dyDescent="0.3">
      <c r="A176" s="7" t="s">
        <v>26</v>
      </c>
      <c r="B176" s="7" t="s">
        <v>63</v>
      </c>
      <c r="C176" s="9">
        <v>43145</v>
      </c>
      <c r="D176" s="7"/>
      <c r="E176" s="7" t="s">
        <v>32</v>
      </c>
      <c r="F176" s="10">
        <f>1</f>
        <v>1</v>
      </c>
    </row>
    <row r="177" spans="1:6" x14ac:dyDescent="0.3">
      <c r="A177" s="7" t="s">
        <v>26</v>
      </c>
      <c r="B177" s="7" t="s">
        <v>63</v>
      </c>
      <c r="C177" s="9">
        <v>43145</v>
      </c>
      <c r="D177" s="7"/>
      <c r="E177" s="7" t="s">
        <v>32</v>
      </c>
      <c r="F177" s="10">
        <f>1</f>
        <v>1</v>
      </c>
    </row>
    <row r="178" spans="1:6" x14ac:dyDescent="0.3">
      <c r="A178" s="7" t="s">
        <v>26</v>
      </c>
      <c r="B178" s="7" t="s">
        <v>63</v>
      </c>
      <c r="C178" s="9">
        <v>43145</v>
      </c>
      <c r="D178" s="7"/>
      <c r="E178" s="7" t="s">
        <v>32</v>
      </c>
      <c r="F178" s="10">
        <f>1</f>
        <v>1</v>
      </c>
    </row>
    <row r="179" spans="1:6" x14ac:dyDescent="0.3">
      <c r="A179" s="7" t="s">
        <v>26</v>
      </c>
      <c r="B179" s="7" t="s">
        <v>63</v>
      </c>
      <c r="C179" s="9">
        <v>43145</v>
      </c>
      <c r="D179" s="7"/>
      <c r="E179" s="7" t="s">
        <v>32</v>
      </c>
      <c r="F179" s="10">
        <f>1</f>
        <v>1</v>
      </c>
    </row>
    <row r="180" spans="1:6" x14ac:dyDescent="0.3">
      <c r="A180" s="7" t="s">
        <v>26</v>
      </c>
      <c r="B180" s="7" t="s">
        <v>63</v>
      </c>
      <c r="C180" s="9">
        <v>43145</v>
      </c>
      <c r="D180" s="7"/>
      <c r="E180" s="7" t="s">
        <v>32</v>
      </c>
      <c r="F180" s="10">
        <f>1</f>
        <v>1</v>
      </c>
    </row>
    <row r="181" spans="1:6" x14ac:dyDescent="0.3">
      <c r="A181" s="7" t="s">
        <v>26</v>
      </c>
      <c r="B181" s="7" t="s">
        <v>63</v>
      </c>
      <c r="C181" s="9">
        <v>43145</v>
      </c>
      <c r="D181" s="7"/>
      <c r="E181" s="7" t="s">
        <v>32</v>
      </c>
      <c r="F181" s="10">
        <f>1</f>
        <v>1</v>
      </c>
    </row>
    <row r="182" spans="1:6" x14ac:dyDescent="0.3">
      <c r="A182" s="7" t="s">
        <v>26</v>
      </c>
      <c r="B182" s="7" t="s">
        <v>110</v>
      </c>
      <c r="C182" s="9">
        <v>43145</v>
      </c>
      <c r="D182" s="7"/>
      <c r="E182" s="7" t="s">
        <v>32</v>
      </c>
      <c r="F182" s="10">
        <f>1</f>
        <v>1</v>
      </c>
    </row>
    <row r="183" spans="1:6" x14ac:dyDescent="0.3">
      <c r="A183" s="7" t="s">
        <v>26</v>
      </c>
      <c r="B183" s="7" t="s">
        <v>1</v>
      </c>
      <c r="C183" s="9">
        <v>43145</v>
      </c>
      <c r="D183" s="7"/>
      <c r="E183" s="7" t="s">
        <v>32</v>
      </c>
      <c r="F183" s="10">
        <f>1</f>
        <v>1</v>
      </c>
    </row>
    <row r="184" spans="1:6" x14ac:dyDescent="0.3">
      <c r="A184" s="7" t="s">
        <v>26</v>
      </c>
      <c r="B184" s="7" t="s">
        <v>110</v>
      </c>
      <c r="C184" s="9">
        <v>43146</v>
      </c>
      <c r="D184" s="7"/>
      <c r="E184" s="7" t="s">
        <v>32</v>
      </c>
      <c r="F184" s="10">
        <f>1</f>
        <v>1</v>
      </c>
    </row>
    <row r="185" spans="1:6" x14ac:dyDescent="0.3">
      <c r="A185" s="7" t="s">
        <v>26</v>
      </c>
      <c r="B185" s="7" t="s">
        <v>111</v>
      </c>
      <c r="C185" s="9">
        <v>43146</v>
      </c>
      <c r="D185" s="7"/>
      <c r="E185" s="7" t="s">
        <v>32</v>
      </c>
      <c r="F185" s="10">
        <f>1</f>
        <v>1</v>
      </c>
    </row>
    <row r="186" spans="1:6" x14ac:dyDescent="0.3">
      <c r="A186" s="7" t="s">
        <v>26</v>
      </c>
      <c r="B186" s="7" t="s">
        <v>64</v>
      </c>
      <c r="C186" s="9">
        <v>43146</v>
      </c>
      <c r="D186" s="7"/>
      <c r="E186" s="7" t="s">
        <v>32</v>
      </c>
      <c r="F186" s="10">
        <f>1</f>
        <v>1</v>
      </c>
    </row>
    <row r="187" spans="1:6" x14ac:dyDescent="0.3">
      <c r="A187" s="7" t="s">
        <v>26</v>
      </c>
      <c r="B187" s="7" t="s">
        <v>111</v>
      </c>
      <c r="C187" s="9">
        <v>43146</v>
      </c>
      <c r="D187" s="7"/>
      <c r="E187" s="7" t="s">
        <v>32</v>
      </c>
      <c r="F187" s="10">
        <f>1</f>
        <v>1</v>
      </c>
    </row>
    <row r="188" spans="1:6" x14ac:dyDescent="0.3">
      <c r="A188" s="7" t="s">
        <v>26</v>
      </c>
      <c r="B188" s="7" t="s">
        <v>64</v>
      </c>
      <c r="C188" s="9">
        <v>43146</v>
      </c>
      <c r="D188" s="7"/>
      <c r="E188" s="7" t="s">
        <v>32</v>
      </c>
      <c r="F188" s="10">
        <f>1</f>
        <v>1</v>
      </c>
    </row>
    <row r="189" spans="1:6" x14ac:dyDescent="0.3">
      <c r="A189" s="7" t="s">
        <v>26</v>
      </c>
      <c r="B189" s="7" t="s">
        <v>112</v>
      </c>
      <c r="C189" s="9">
        <v>43146</v>
      </c>
      <c r="D189" s="7"/>
      <c r="E189" s="7" t="s">
        <v>32</v>
      </c>
      <c r="F189" s="10">
        <f>1</f>
        <v>1</v>
      </c>
    </row>
    <row r="190" spans="1:6" x14ac:dyDescent="0.3">
      <c r="A190" s="7" t="s">
        <v>26</v>
      </c>
      <c r="B190" s="7" t="s">
        <v>63</v>
      </c>
      <c r="C190" s="9">
        <v>43146</v>
      </c>
      <c r="D190" s="7"/>
      <c r="E190" s="7" t="s">
        <v>32</v>
      </c>
      <c r="F190" s="10">
        <f>1</f>
        <v>1</v>
      </c>
    </row>
    <row r="191" spans="1:6" x14ac:dyDescent="0.3">
      <c r="A191" s="7" t="s">
        <v>26</v>
      </c>
      <c r="B191" s="7" t="s">
        <v>110</v>
      </c>
      <c r="C191" s="9">
        <v>43147</v>
      </c>
      <c r="D191" s="7"/>
      <c r="E191" s="7" t="s">
        <v>32</v>
      </c>
      <c r="F191" s="10">
        <f>1</f>
        <v>1</v>
      </c>
    </row>
    <row r="192" spans="1:6" x14ac:dyDescent="0.3">
      <c r="A192" s="7" t="s">
        <v>26</v>
      </c>
      <c r="B192" s="7" t="s">
        <v>64</v>
      </c>
      <c r="C192" s="9">
        <v>43147</v>
      </c>
      <c r="D192" s="7"/>
      <c r="E192" s="7" t="s">
        <v>32</v>
      </c>
      <c r="F192" s="10">
        <f>1</f>
        <v>1</v>
      </c>
    </row>
    <row r="193" spans="1:6" x14ac:dyDescent="0.3">
      <c r="A193" s="7" t="s">
        <v>26</v>
      </c>
      <c r="B193" s="7" t="s">
        <v>64</v>
      </c>
      <c r="C193" s="9">
        <v>43147</v>
      </c>
      <c r="D193" s="7"/>
      <c r="E193" s="7" t="s">
        <v>32</v>
      </c>
      <c r="F193" s="10">
        <f>1</f>
        <v>1</v>
      </c>
    </row>
    <row r="194" spans="1:6" x14ac:dyDescent="0.3">
      <c r="A194" s="7" t="s">
        <v>26</v>
      </c>
      <c r="B194" s="7" t="s">
        <v>64</v>
      </c>
      <c r="C194" s="9">
        <v>43147</v>
      </c>
      <c r="D194" s="7"/>
      <c r="E194" s="7" t="s">
        <v>32</v>
      </c>
      <c r="F194" s="10">
        <f>1</f>
        <v>1</v>
      </c>
    </row>
    <row r="195" spans="1:6" x14ac:dyDescent="0.3">
      <c r="A195" s="7" t="s">
        <v>26</v>
      </c>
      <c r="B195" s="7" t="s">
        <v>64</v>
      </c>
      <c r="C195" s="9">
        <v>43147</v>
      </c>
      <c r="D195" s="7"/>
      <c r="E195" s="7" t="s">
        <v>32</v>
      </c>
      <c r="F195" s="10">
        <f>1</f>
        <v>1</v>
      </c>
    </row>
    <row r="196" spans="1:6" x14ac:dyDescent="0.3">
      <c r="A196" s="7" t="s">
        <v>26</v>
      </c>
      <c r="B196" s="7" t="s">
        <v>64</v>
      </c>
      <c r="C196" s="9">
        <v>43147</v>
      </c>
      <c r="D196" s="7"/>
      <c r="E196" s="7" t="s">
        <v>32</v>
      </c>
      <c r="F196" s="10">
        <f>1</f>
        <v>1</v>
      </c>
    </row>
    <row r="197" spans="1:6" x14ac:dyDescent="0.3">
      <c r="A197" s="7" t="s">
        <v>26</v>
      </c>
      <c r="B197" s="7" t="s">
        <v>64</v>
      </c>
      <c r="C197" s="9">
        <v>43147</v>
      </c>
      <c r="D197" s="7"/>
      <c r="E197" s="7" t="s">
        <v>32</v>
      </c>
      <c r="F197" s="10">
        <f>1</f>
        <v>1</v>
      </c>
    </row>
    <row r="198" spans="1:6" x14ac:dyDescent="0.3">
      <c r="A198" s="7" t="s">
        <v>26</v>
      </c>
      <c r="B198" s="7" t="s">
        <v>64</v>
      </c>
      <c r="C198" s="9">
        <v>43147</v>
      </c>
      <c r="D198" s="7"/>
      <c r="E198" s="7" t="s">
        <v>32</v>
      </c>
      <c r="F198" s="10">
        <f>1</f>
        <v>1</v>
      </c>
    </row>
    <row r="199" spans="1:6" x14ac:dyDescent="0.3">
      <c r="A199" s="7" t="s">
        <v>26</v>
      </c>
      <c r="B199" s="7" t="s">
        <v>64</v>
      </c>
      <c r="C199" s="9">
        <v>43147</v>
      </c>
      <c r="D199" s="7"/>
      <c r="E199" s="7" t="s">
        <v>32</v>
      </c>
      <c r="F199" s="10">
        <f>1</f>
        <v>1</v>
      </c>
    </row>
    <row r="200" spans="1:6" x14ac:dyDescent="0.3">
      <c r="A200" s="7" t="s">
        <v>26</v>
      </c>
      <c r="B200" s="7" t="s">
        <v>113</v>
      </c>
      <c r="C200" s="9">
        <v>43149</v>
      </c>
      <c r="D200" s="7"/>
      <c r="E200" s="7" t="s">
        <v>32</v>
      </c>
      <c r="F200" s="10">
        <f>1</f>
        <v>1</v>
      </c>
    </row>
    <row r="201" spans="1:6" x14ac:dyDescent="0.3">
      <c r="A201" s="7" t="s">
        <v>26</v>
      </c>
      <c r="B201" s="7" t="s">
        <v>64</v>
      </c>
      <c r="C201" s="9">
        <v>43149</v>
      </c>
      <c r="D201" s="7"/>
      <c r="E201" s="7" t="s">
        <v>32</v>
      </c>
      <c r="F201" s="10">
        <f>1</f>
        <v>1</v>
      </c>
    </row>
    <row r="202" spans="1:6" x14ac:dyDescent="0.3">
      <c r="A202" s="7" t="s">
        <v>26</v>
      </c>
      <c r="B202" s="7" t="s">
        <v>113</v>
      </c>
      <c r="C202" s="9">
        <v>43149</v>
      </c>
      <c r="D202" s="7"/>
      <c r="E202" s="7" t="s">
        <v>32</v>
      </c>
      <c r="F202" s="10">
        <f>1</f>
        <v>1</v>
      </c>
    </row>
    <row r="203" spans="1:6" x14ac:dyDescent="0.3">
      <c r="A203" s="7" t="s">
        <v>26</v>
      </c>
      <c r="B203" s="7" t="s">
        <v>64</v>
      </c>
      <c r="C203" s="9">
        <v>43149</v>
      </c>
      <c r="D203" s="7"/>
      <c r="E203" s="7" t="s">
        <v>32</v>
      </c>
      <c r="F203" s="10">
        <f>1</f>
        <v>1</v>
      </c>
    </row>
    <row r="204" spans="1:6" x14ac:dyDescent="0.3">
      <c r="A204" s="7" t="s">
        <v>26</v>
      </c>
      <c r="B204" s="7" t="s">
        <v>114</v>
      </c>
      <c r="C204" s="9">
        <v>43149</v>
      </c>
      <c r="D204" s="7"/>
      <c r="E204" s="7" t="s">
        <v>32</v>
      </c>
      <c r="F204" s="10">
        <f>1</f>
        <v>1</v>
      </c>
    </row>
    <row r="205" spans="1:6" x14ac:dyDescent="0.3">
      <c r="A205" s="7" t="s">
        <v>26</v>
      </c>
      <c r="B205" s="7" t="s">
        <v>64</v>
      </c>
      <c r="C205" s="9">
        <v>43149</v>
      </c>
      <c r="D205" s="7"/>
      <c r="E205" s="7" t="s">
        <v>32</v>
      </c>
      <c r="F205" s="10">
        <f>1</f>
        <v>1</v>
      </c>
    </row>
    <row r="206" spans="1:6" x14ac:dyDescent="0.3">
      <c r="A206" s="7" t="s">
        <v>26</v>
      </c>
      <c r="B206" s="7" t="s">
        <v>115</v>
      </c>
      <c r="C206" s="9">
        <v>43150</v>
      </c>
      <c r="D206" s="7"/>
      <c r="E206" s="7" t="s">
        <v>32</v>
      </c>
      <c r="F206" s="10">
        <f>1</f>
        <v>1</v>
      </c>
    </row>
    <row r="207" spans="1:6" x14ac:dyDescent="0.3">
      <c r="A207" s="7" t="s">
        <v>26</v>
      </c>
      <c r="B207" s="7" t="s">
        <v>64</v>
      </c>
      <c r="C207" s="9">
        <v>43150</v>
      </c>
      <c r="D207" s="7"/>
      <c r="E207" s="7" t="s">
        <v>32</v>
      </c>
      <c r="F207" s="10">
        <f>1</f>
        <v>1</v>
      </c>
    </row>
    <row r="208" spans="1:6" x14ac:dyDescent="0.3">
      <c r="A208" s="7" t="s">
        <v>26</v>
      </c>
      <c r="B208" s="7" t="s">
        <v>115</v>
      </c>
      <c r="C208" s="9">
        <v>43150</v>
      </c>
      <c r="D208" s="7"/>
      <c r="E208" s="7" t="s">
        <v>32</v>
      </c>
      <c r="F208" s="10">
        <f>1</f>
        <v>1</v>
      </c>
    </row>
    <row r="209" spans="1:6" x14ac:dyDescent="0.3">
      <c r="A209" s="7" t="s">
        <v>26</v>
      </c>
      <c r="B209" s="7" t="s">
        <v>64</v>
      </c>
      <c r="C209" s="9">
        <v>43150</v>
      </c>
      <c r="D209" s="7"/>
      <c r="E209" s="7" t="s">
        <v>32</v>
      </c>
      <c r="F209" s="10">
        <f>1</f>
        <v>1</v>
      </c>
    </row>
    <row r="210" spans="1:6" x14ac:dyDescent="0.3">
      <c r="A210" s="7" t="s">
        <v>26</v>
      </c>
      <c r="B210" s="7" t="s">
        <v>115</v>
      </c>
      <c r="C210" s="9">
        <v>43150</v>
      </c>
      <c r="D210" s="7"/>
      <c r="E210" s="7" t="s">
        <v>32</v>
      </c>
      <c r="F210" s="10">
        <f>1</f>
        <v>1</v>
      </c>
    </row>
    <row r="211" spans="1:6" x14ac:dyDescent="0.3">
      <c r="A211" s="7" t="s">
        <v>26</v>
      </c>
      <c r="B211" s="7" t="s">
        <v>64</v>
      </c>
      <c r="C211" s="9">
        <v>43150</v>
      </c>
      <c r="D211" s="7"/>
      <c r="E211" s="7" t="s">
        <v>32</v>
      </c>
      <c r="F211" s="10">
        <f>1</f>
        <v>1</v>
      </c>
    </row>
    <row r="212" spans="1:6" x14ac:dyDescent="0.3">
      <c r="A212" s="7" t="s">
        <v>26</v>
      </c>
      <c r="B212" s="7" t="s">
        <v>115</v>
      </c>
      <c r="C212" s="9">
        <v>43150</v>
      </c>
      <c r="D212" s="7"/>
      <c r="E212" s="7" t="s">
        <v>32</v>
      </c>
      <c r="F212" s="10">
        <f>1</f>
        <v>1</v>
      </c>
    </row>
    <row r="213" spans="1:6" x14ac:dyDescent="0.3">
      <c r="A213" s="7" t="s">
        <v>26</v>
      </c>
      <c r="B213" s="7" t="s">
        <v>64</v>
      </c>
      <c r="C213" s="9">
        <v>43150</v>
      </c>
      <c r="D213" s="7"/>
      <c r="E213" s="7" t="s">
        <v>32</v>
      </c>
      <c r="F213" s="10">
        <f>1</f>
        <v>1</v>
      </c>
    </row>
    <row r="214" spans="1:6" x14ac:dyDescent="0.3">
      <c r="A214" s="7" t="s">
        <v>26</v>
      </c>
      <c r="B214" s="7" t="s">
        <v>29</v>
      </c>
      <c r="C214" s="9">
        <v>43150</v>
      </c>
      <c r="D214" s="7"/>
      <c r="E214" s="7" t="s">
        <v>32</v>
      </c>
      <c r="F214" s="10">
        <f>1</f>
        <v>1</v>
      </c>
    </row>
    <row r="215" spans="1:6" x14ac:dyDescent="0.3">
      <c r="A215" s="7" t="s">
        <v>26</v>
      </c>
      <c r="B215" s="7" t="s">
        <v>110</v>
      </c>
      <c r="C215" s="9">
        <v>43151</v>
      </c>
      <c r="D215" s="7"/>
      <c r="E215" s="7" t="s">
        <v>32</v>
      </c>
      <c r="F215" s="10">
        <f>1</f>
        <v>1</v>
      </c>
    </row>
    <row r="216" spans="1:6" x14ac:dyDescent="0.3">
      <c r="A216" s="7" t="s">
        <v>26</v>
      </c>
      <c r="B216" s="7" t="s">
        <v>1</v>
      </c>
      <c r="C216" s="9">
        <v>43151</v>
      </c>
      <c r="D216" s="7"/>
      <c r="E216" s="7" t="s">
        <v>32</v>
      </c>
      <c r="F216" s="10">
        <f>1</f>
        <v>1</v>
      </c>
    </row>
    <row r="217" spans="1:6" x14ac:dyDescent="0.3">
      <c r="A217" s="7" t="s">
        <v>26</v>
      </c>
      <c r="B217" s="7" t="s">
        <v>116</v>
      </c>
      <c r="C217" s="9">
        <v>43151</v>
      </c>
      <c r="D217" s="7"/>
      <c r="E217" s="7" t="s">
        <v>32</v>
      </c>
      <c r="F217" s="10">
        <f>1</f>
        <v>1</v>
      </c>
    </row>
    <row r="218" spans="1:6" x14ac:dyDescent="0.3">
      <c r="A218" s="7" t="s">
        <v>26</v>
      </c>
      <c r="B218" s="7" t="s">
        <v>64</v>
      </c>
      <c r="C218" s="9">
        <v>43151</v>
      </c>
      <c r="D218" s="7"/>
      <c r="E218" s="7" t="s">
        <v>32</v>
      </c>
      <c r="F218" s="10">
        <f>1</f>
        <v>1</v>
      </c>
    </row>
    <row r="219" spans="1:6" x14ac:dyDescent="0.3">
      <c r="A219" s="7" t="s">
        <v>26</v>
      </c>
      <c r="B219" s="7" t="s">
        <v>117</v>
      </c>
      <c r="C219" s="9">
        <v>43151</v>
      </c>
      <c r="D219" s="7"/>
      <c r="E219" s="7" t="s">
        <v>32</v>
      </c>
      <c r="F219" s="10">
        <f>1</f>
        <v>1</v>
      </c>
    </row>
    <row r="220" spans="1:6" x14ac:dyDescent="0.3">
      <c r="A220" s="7" t="s">
        <v>26</v>
      </c>
      <c r="B220" s="7" t="s">
        <v>118</v>
      </c>
      <c r="C220" s="9">
        <v>43152</v>
      </c>
      <c r="D220" s="7"/>
      <c r="E220" s="7" t="s">
        <v>32</v>
      </c>
      <c r="F220" s="10">
        <f>1</f>
        <v>1</v>
      </c>
    </row>
    <row r="221" spans="1:6" x14ac:dyDescent="0.3">
      <c r="A221" s="7" t="s">
        <v>26</v>
      </c>
      <c r="B221" s="7" t="s">
        <v>64</v>
      </c>
      <c r="C221" s="9">
        <v>43152</v>
      </c>
      <c r="D221" s="7"/>
      <c r="E221" s="7" t="s">
        <v>32</v>
      </c>
      <c r="F221" s="10">
        <f>1</f>
        <v>1</v>
      </c>
    </row>
    <row r="222" spans="1:6" x14ac:dyDescent="0.3">
      <c r="A222" s="7" t="s">
        <v>26</v>
      </c>
      <c r="B222" s="7" t="s">
        <v>119</v>
      </c>
      <c r="C222" s="9">
        <v>43152</v>
      </c>
      <c r="D222" s="7"/>
      <c r="E222" s="7" t="s">
        <v>32</v>
      </c>
      <c r="F222" s="10">
        <f>1</f>
        <v>1</v>
      </c>
    </row>
    <row r="223" spans="1:6" x14ac:dyDescent="0.3">
      <c r="A223" s="7" t="s">
        <v>26</v>
      </c>
      <c r="B223" s="7" t="s">
        <v>119</v>
      </c>
      <c r="C223" s="9">
        <v>43152</v>
      </c>
      <c r="D223" s="7"/>
      <c r="E223" s="7" t="s">
        <v>32</v>
      </c>
      <c r="F223" s="10">
        <f>1</f>
        <v>1</v>
      </c>
    </row>
    <row r="224" spans="1:6" x14ac:dyDescent="0.3">
      <c r="A224" s="7" t="s">
        <v>26</v>
      </c>
      <c r="B224" s="7" t="s">
        <v>64</v>
      </c>
      <c r="C224" s="9">
        <v>43152</v>
      </c>
      <c r="D224" s="7"/>
      <c r="E224" s="7" t="s">
        <v>32</v>
      </c>
      <c r="F224" s="10">
        <f>1</f>
        <v>1</v>
      </c>
    </row>
    <row r="225" spans="1:6" x14ac:dyDescent="0.3">
      <c r="A225" s="7" t="s">
        <v>26</v>
      </c>
      <c r="B225" s="7" t="s">
        <v>120</v>
      </c>
      <c r="C225" s="9">
        <v>43153</v>
      </c>
      <c r="D225" s="7"/>
      <c r="E225" s="7" t="s">
        <v>32</v>
      </c>
      <c r="F225" s="10">
        <f>1</f>
        <v>1</v>
      </c>
    </row>
    <row r="226" spans="1:6" x14ac:dyDescent="0.3">
      <c r="A226" s="7" t="s">
        <v>26</v>
      </c>
      <c r="B226" s="7" t="s">
        <v>120</v>
      </c>
      <c r="C226" s="9">
        <v>43153</v>
      </c>
      <c r="D226" s="7"/>
      <c r="E226" s="7" t="s">
        <v>32</v>
      </c>
      <c r="F226" s="10">
        <f>1</f>
        <v>1</v>
      </c>
    </row>
    <row r="227" spans="1:6" x14ac:dyDescent="0.3">
      <c r="A227" s="7" t="s">
        <v>26</v>
      </c>
      <c r="B227" s="7" t="s">
        <v>64</v>
      </c>
      <c r="C227" s="9">
        <v>43153</v>
      </c>
      <c r="D227" s="7"/>
      <c r="E227" s="7" t="s">
        <v>32</v>
      </c>
      <c r="F227" s="10">
        <f>1</f>
        <v>1</v>
      </c>
    </row>
    <row r="228" spans="1:6" x14ac:dyDescent="0.3">
      <c r="A228" s="7" t="s">
        <v>26</v>
      </c>
      <c r="B228" s="7" t="s">
        <v>121</v>
      </c>
      <c r="C228" s="9">
        <v>43158</v>
      </c>
      <c r="D228" s="7"/>
      <c r="E228" s="7" t="s">
        <v>32</v>
      </c>
      <c r="F228" s="10">
        <f>1</f>
        <v>1</v>
      </c>
    </row>
    <row r="229" spans="1:6" x14ac:dyDescent="0.3">
      <c r="A229" s="7" t="s">
        <v>26</v>
      </c>
      <c r="B229" s="7" t="s">
        <v>64</v>
      </c>
      <c r="C229" s="9">
        <v>43158</v>
      </c>
      <c r="D229" s="7"/>
      <c r="E229" s="7" t="s">
        <v>32</v>
      </c>
      <c r="F229" s="10">
        <f>1</f>
        <v>1</v>
      </c>
    </row>
    <row r="230" spans="1:6" x14ac:dyDescent="0.3">
      <c r="A230" s="7" t="s">
        <v>26</v>
      </c>
      <c r="B230" s="7" t="s">
        <v>122</v>
      </c>
      <c r="C230" s="9">
        <v>43158</v>
      </c>
      <c r="D230" s="7"/>
      <c r="E230" s="7" t="s">
        <v>32</v>
      </c>
      <c r="F230" s="10">
        <f>1</f>
        <v>1</v>
      </c>
    </row>
    <row r="231" spans="1:6" x14ac:dyDescent="0.3">
      <c r="A231" s="7" t="s">
        <v>26</v>
      </c>
      <c r="B231" s="7" t="s">
        <v>64</v>
      </c>
      <c r="C231" s="9">
        <v>43158</v>
      </c>
      <c r="D231" s="7"/>
      <c r="E231" s="7" t="s">
        <v>32</v>
      </c>
      <c r="F231" s="10">
        <f>1</f>
        <v>1</v>
      </c>
    </row>
    <row r="232" spans="1:6" x14ac:dyDescent="0.3">
      <c r="A232" s="7" t="s">
        <v>26</v>
      </c>
      <c r="B232" s="7" t="s">
        <v>64</v>
      </c>
      <c r="C232" s="9">
        <v>43158</v>
      </c>
      <c r="D232" s="7"/>
      <c r="E232" s="7" t="s">
        <v>32</v>
      </c>
      <c r="F232" s="10">
        <f>1</f>
        <v>1</v>
      </c>
    </row>
    <row r="233" spans="1:6" x14ac:dyDescent="0.3">
      <c r="A233" s="7" t="s">
        <v>26</v>
      </c>
      <c r="B233" s="7" t="s">
        <v>64</v>
      </c>
      <c r="C233" s="9">
        <v>43158</v>
      </c>
      <c r="D233" s="7"/>
      <c r="E233" s="7" t="s">
        <v>32</v>
      </c>
      <c r="F233" s="10">
        <f>1</f>
        <v>1</v>
      </c>
    </row>
    <row r="234" spans="1:6" x14ac:dyDescent="0.3">
      <c r="A234" s="7" t="s">
        <v>26</v>
      </c>
      <c r="B234" s="7" t="s">
        <v>64</v>
      </c>
      <c r="C234" s="9">
        <v>43158</v>
      </c>
      <c r="D234" s="7"/>
      <c r="E234" s="7" t="s">
        <v>32</v>
      </c>
      <c r="F234" s="10">
        <f>1</f>
        <v>1</v>
      </c>
    </row>
    <row r="235" spans="1:6" x14ac:dyDescent="0.3">
      <c r="A235" s="7" t="s">
        <v>26</v>
      </c>
      <c r="B235" s="7" t="s">
        <v>123</v>
      </c>
      <c r="C235" s="9">
        <v>43158</v>
      </c>
      <c r="D235" s="7"/>
      <c r="E235" s="7" t="s">
        <v>32</v>
      </c>
      <c r="F235" s="10">
        <f>1</f>
        <v>1</v>
      </c>
    </row>
    <row r="236" spans="1:6" x14ac:dyDescent="0.3">
      <c r="A236" s="7" t="s">
        <v>26</v>
      </c>
      <c r="B236" s="7" t="s">
        <v>64</v>
      </c>
      <c r="C236" s="9">
        <v>43158</v>
      </c>
      <c r="D236" s="7"/>
      <c r="E236" s="7" t="s">
        <v>32</v>
      </c>
      <c r="F236" s="10">
        <f>1</f>
        <v>1</v>
      </c>
    </row>
    <row r="237" spans="1:6" x14ac:dyDescent="0.3">
      <c r="A237" s="7" t="s">
        <v>26</v>
      </c>
      <c r="B237" s="7" t="s">
        <v>1</v>
      </c>
      <c r="C237" s="9">
        <v>43161</v>
      </c>
      <c r="D237" s="7"/>
      <c r="E237" s="7" t="s">
        <v>32</v>
      </c>
      <c r="F237" s="10">
        <f>1</f>
        <v>1</v>
      </c>
    </row>
    <row r="238" spans="1:6" x14ac:dyDescent="0.3">
      <c r="A238" s="7" t="s">
        <v>26</v>
      </c>
      <c r="B238" s="7" t="s">
        <v>124</v>
      </c>
      <c r="C238" s="9">
        <v>43162</v>
      </c>
      <c r="D238" s="7"/>
      <c r="E238" s="7" t="s">
        <v>32</v>
      </c>
      <c r="F238" s="10">
        <f>1</f>
        <v>1</v>
      </c>
    </row>
    <row r="239" spans="1:6" x14ac:dyDescent="0.3">
      <c r="A239" s="7" t="s">
        <v>26</v>
      </c>
      <c r="B239" s="7" t="s">
        <v>64</v>
      </c>
      <c r="C239" s="9">
        <v>43162</v>
      </c>
      <c r="D239" s="7"/>
      <c r="E239" s="7" t="s">
        <v>32</v>
      </c>
      <c r="F239" s="10">
        <f>1</f>
        <v>1</v>
      </c>
    </row>
    <row r="240" spans="1:6" x14ac:dyDescent="0.3">
      <c r="A240" s="7" t="s">
        <v>26</v>
      </c>
      <c r="B240" s="7" t="s">
        <v>124</v>
      </c>
      <c r="C240" s="9">
        <v>43162</v>
      </c>
      <c r="D240" s="7"/>
      <c r="E240" s="7" t="s">
        <v>32</v>
      </c>
      <c r="F240" s="10">
        <f>1</f>
        <v>1</v>
      </c>
    </row>
    <row r="241" spans="1:6" x14ac:dyDescent="0.3">
      <c r="A241" s="7" t="s">
        <v>26</v>
      </c>
      <c r="B241" s="7" t="s">
        <v>64</v>
      </c>
      <c r="C241" s="9">
        <v>43162</v>
      </c>
      <c r="D241" s="7"/>
      <c r="E241" s="7" t="s">
        <v>32</v>
      </c>
      <c r="F241" s="10">
        <f>1</f>
        <v>1</v>
      </c>
    </row>
    <row r="242" spans="1:6" x14ac:dyDescent="0.3">
      <c r="A242" s="7" t="s">
        <v>26</v>
      </c>
      <c r="B242" s="7" t="s">
        <v>124</v>
      </c>
      <c r="C242" s="9">
        <v>43162</v>
      </c>
      <c r="D242" s="7"/>
      <c r="E242" s="7" t="s">
        <v>32</v>
      </c>
      <c r="F242" s="10">
        <f>1</f>
        <v>1</v>
      </c>
    </row>
    <row r="243" spans="1:6" x14ac:dyDescent="0.3">
      <c r="A243" s="7" t="s">
        <v>26</v>
      </c>
      <c r="B243" s="7" t="s">
        <v>64</v>
      </c>
      <c r="C243" s="9">
        <v>43162</v>
      </c>
      <c r="D243" s="7"/>
      <c r="E243" s="7" t="s">
        <v>32</v>
      </c>
      <c r="F243" s="10">
        <f>1</f>
        <v>1</v>
      </c>
    </row>
    <row r="244" spans="1:6" x14ac:dyDescent="0.3">
      <c r="A244" s="7" t="s">
        <v>26</v>
      </c>
      <c r="B244" s="7" t="s">
        <v>124</v>
      </c>
      <c r="C244" s="9">
        <v>43162</v>
      </c>
      <c r="D244" s="7"/>
      <c r="E244" s="7" t="s">
        <v>32</v>
      </c>
      <c r="F244" s="10">
        <f>1</f>
        <v>1</v>
      </c>
    </row>
    <row r="245" spans="1:6" x14ac:dyDescent="0.3">
      <c r="A245" s="7" t="s">
        <v>26</v>
      </c>
      <c r="B245" s="7" t="s">
        <v>64</v>
      </c>
      <c r="C245" s="9">
        <v>43162</v>
      </c>
      <c r="D245" s="7"/>
      <c r="E245" s="7" t="s">
        <v>32</v>
      </c>
      <c r="F245" s="10">
        <f>1</f>
        <v>1</v>
      </c>
    </row>
    <row r="246" spans="1:6" x14ac:dyDescent="0.3">
      <c r="A246" s="7" t="s">
        <v>26</v>
      </c>
      <c r="B246" s="7" t="s">
        <v>124</v>
      </c>
      <c r="C246" s="9">
        <v>43162</v>
      </c>
      <c r="D246" s="7"/>
      <c r="E246" s="7" t="s">
        <v>32</v>
      </c>
      <c r="F246" s="10">
        <f>1</f>
        <v>1</v>
      </c>
    </row>
    <row r="247" spans="1:6" x14ac:dyDescent="0.3">
      <c r="A247" s="7" t="s">
        <v>26</v>
      </c>
      <c r="B247" s="7" t="s">
        <v>64</v>
      </c>
      <c r="C247" s="9">
        <v>43162</v>
      </c>
      <c r="D247" s="7"/>
      <c r="E247" s="7" t="s">
        <v>32</v>
      </c>
      <c r="F247" s="10">
        <f>1</f>
        <v>1</v>
      </c>
    </row>
    <row r="248" spans="1:6" x14ac:dyDescent="0.3">
      <c r="A248" s="7" t="s">
        <v>26</v>
      </c>
      <c r="B248" s="7" t="s">
        <v>64</v>
      </c>
      <c r="C248" s="9">
        <v>43162</v>
      </c>
      <c r="D248" s="7"/>
      <c r="E248" s="7" t="s">
        <v>32</v>
      </c>
      <c r="F248" s="10">
        <f>1</f>
        <v>1</v>
      </c>
    </row>
    <row r="249" spans="1:6" x14ac:dyDescent="0.3">
      <c r="A249" s="7" t="s">
        <v>26</v>
      </c>
      <c r="B249" s="7" t="s">
        <v>64</v>
      </c>
      <c r="C249" s="9">
        <v>43164</v>
      </c>
      <c r="D249" s="7"/>
      <c r="E249" s="7" t="s">
        <v>32</v>
      </c>
      <c r="F249" s="10">
        <f>1</f>
        <v>1</v>
      </c>
    </row>
    <row r="250" spans="1:6" x14ac:dyDescent="0.3">
      <c r="A250" s="7" t="s">
        <v>26</v>
      </c>
      <c r="B250" s="7" t="s">
        <v>125</v>
      </c>
      <c r="C250" s="9">
        <v>43165</v>
      </c>
      <c r="D250" s="7"/>
      <c r="E250" s="7" t="s">
        <v>32</v>
      </c>
      <c r="F250" s="10">
        <f>1</f>
        <v>1</v>
      </c>
    </row>
    <row r="251" spans="1:6" x14ac:dyDescent="0.3">
      <c r="A251" s="7" t="s">
        <v>26</v>
      </c>
      <c r="B251" s="7" t="s">
        <v>64</v>
      </c>
      <c r="C251" s="9">
        <v>43165</v>
      </c>
      <c r="D251" s="7"/>
      <c r="E251" s="7" t="s">
        <v>32</v>
      </c>
      <c r="F251" s="10">
        <f>1</f>
        <v>1</v>
      </c>
    </row>
    <row r="252" spans="1:6" x14ac:dyDescent="0.3">
      <c r="A252" s="7" t="s">
        <v>26</v>
      </c>
      <c r="B252" s="7" t="s">
        <v>64</v>
      </c>
      <c r="C252" s="9">
        <v>43165</v>
      </c>
      <c r="D252" s="7"/>
      <c r="E252" s="7" t="s">
        <v>32</v>
      </c>
      <c r="F252" s="10">
        <f>1</f>
        <v>1</v>
      </c>
    </row>
    <row r="253" spans="1:6" x14ac:dyDescent="0.3">
      <c r="A253" s="7" t="s">
        <v>26</v>
      </c>
      <c r="B253" s="7" t="s">
        <v>126</v>
      </c>
      <c r="C253" s="9">
        <v>43165</v>
      </c>
      <c r="D253" s="7"/>
      <c r="E253" s="7" t="s">
        <v>32</v>
      </c>
      <c r="F253" s="10">
        <f>1</f>
        <v>1</v>
      </c>
    </row>
    <row r="254" spans="1:6" x14ac:dyDescent="0.3">
      <c r="A254" s="7" t="s">
        <v>26</v>
      </c>
      <c r="B254" s="7" t="s">
        <v>64</v>
      </c>
      <c r="C254" s="9">
        <v>43165</v>
      </c>
      <c r="D254" s="7"/>
      <c r="E254" s="7" t="s">
        <v>32</v>
      </c>
      <c r="F254" s="10">
        <f>1</f>
        <v>1</v>
      </c>
    </row>
    <row r="255" spans="1:6" x14ac:dyDescent="0.3">
      <c r="A255" s="7" t="s">
        <v>26</v>
      </c>
      <c r="B255" s="7" t="s">
        <v>126</v>
      </c>
      <c r="C255" s="9">
        <v>43165</v>
      </c>
      <c r="D255" s="7"/>
      <c r="E255" s="7" t="s">
        <v>32</v>
      </c>
      <c r="F255" s="10">
        <f>1</f>
        <v>1</v>
      </c>
    </row>
    <row r="256" spans="1:6" x14ac:dyDescent="0.3">
      <c r="A256" s="7" t="s">
        <v>26</v>
      </c>
      <c r="B256" s="7" t="s">
        <v>64</v>
      </c>
      <c r="C256" s="9">
        <v>43165</v>
      </c>
      <c r="D256" s="7"/>
      <c r="E256" s="7" t="s">
        <v>32</v>
      </c>
      <c r="F256" s="10">
        <f>1</f>
        <v>1</v>
      </c>
    </row>
    <row r="257" spans="1:6" x14ac:dyDescent="0.3">
      <c r="A257" s="7" t="s">
        <v>26</v>
      </c>
      <c r="B257" s="7" t="s">
        <v>126</v>
      </c>
      <c r="C257" s="9">
        <v>43165</v>
      </c>
      <c r="D257" s="7"/>
      <c r="E257" s="7" t="s">
        <v>32</v>
      </c>
      <c r="F257" s="10">
        <f>1</f>
        <v>1</v>
      </c>
    </row>
    <row r="258" spans="1:6" x14ac:dyDescent="0.3">
      <c r="A258" s="7" t="s">
        <v>26</v>
      </c>
      <c r="B258" s="7" t="s">
        <v>64</v>
      </c>
      <c r="C258" s="9">
        <v>43165</v>
      </c>
      <c r="D258" s="7"/>
      <c r="E258" s="7" t="s">
        <v>32</v>
      </c>
      <c r="F258" s="10">
        <f>1</f>
        <v>1</v>
      </c>
    </row>
    <row r="259" spans="1:6" x14ac:dyDescent="0.3">
      <c r="A259" s="7" t="s">
        <v>26</v>
      </c>
      <c r="B259" s="7" t="s">
        <v>127</v>
      </c>
      <c r="C259" s="9">
        <v>43165</v>
      </c>
      <c r="D259" s="7"/>
      <c r="E259" s="7" t="s">
        <v>32</v>
      </c>
      <c r="F259" s="10">
        <f>1</f>
        <v>1</v>
      </c>
    </row>
    <row r="260" spans="1:6" x14ac:dyDescent="0.3">
      <c r="A260" s="7" t="s">
        <v>26</v>
      </c>
      <c r="B260" s="7" t="s">
        <v>126</v>
      </c>
      <c r="C260" s="9">
        <v>43165</v>
      </c>
      <c r="D260" s="7"/>
      <c r="E260" s="7" t="s">
        <v>32</v>
      </c>
      <c r="F260" s="10">
        <f>1</f>
        <v>1</v>
      </c>
    </row>
    <row r="261" spans="1:6" x14ac:dyDescent="0.3">
      <c r="A261" s="7" t="s">
        <v>26</v>
      </c>
      <c r="B261" s="7" t="s">
        <v>64</v>
      </c>
      <c r="C261" s="9">
        <v>43165</v>
      </c>
      <c r="D261" s="7"/>
      <c r="E261" s="7" t="s">
        <v>32</v>
      </c>
      <c r="F261" s="10">
        <f>1</f>
        <v>1</v>
      </c>
    </row>
    <row r="262" spans="1:6" x14ac:dyDescent="0.3">
      <c r="A262" s="7" t="s">
        <v>26</v>
      </c>
      <c r="B262" s="7" t="s">
        <v>64</v>
      </c>
      <c r="C262" s="9">
        <v>43165</v>
      </c>
      <c r="D262" s="7"/>
      <c r="E262" s="7" t="s">
        <v>32</v>
      </c>
      <c r="F262" s="10">
        <f>1</f>
        <v>1</v>
      </c>
    </row>
    <row r="263" spans="1:6" x14ac:dyDescent="0.3">
      <c r="A263" s="7" t="s">
        <v>26</v>
      </c>
      <c r="B263" s="7" t="s">
        <v>1</v>
      </c>
      <c r="C263" s="9">
        <v>43165</v>
      </c>
      <c r="D263" s="7"/>
      <c r="E263" s="7" t="s">
        <v>32</v>
      </c>
      <c r="F263" s="10">
        <f>1</f>
        <v>1</v>
      </c>
    </row>
    <row r="264" spans="1:6" x14ac:dyDescent="0.3">
      <c r="A264" s="7" t="s">
        <v>26</v>
      </c>
      <c r="B264" s="7" t="s">
        <v>125</v>
      </c>
      <c r="C264" s="9">
        <v>43165</v>
      </c>
      <c r="D264" s="7"/>
      <c r="E264" s="7" t="s">
        <v>32</v>
      </c>
      <c r="F264" s="10">
        <f>1</f>
        <v>1</v>
      </c>
    </row>
    <row r="265" spans="1:6" x14ac:dyDescent="0.3">
      <c r="A265" s="7" t="s">
        <v>26</v>
      </c>
      <c r="B265" s="7" t="s">
        <v>64</v>
      </c>
      <c r="C265" s="9">
        <v>43165</v>
      </c>
      <c r="D265" s="7"/>
      <c r="E265" s="7" t="s">
        <v>32</v>
      </c>
      <c r="F265" s="10">
        <f>1</f>
        <v>1</v>
      </c>
    </row>
    <row r="266" spans="1:6" x14ac:dyDescent="0.3">
      <c r="A266" s="7" t="s">
        <v>26</v>
      </c>
      <c r="B266" s="7" t="s">
        <v>1</v>
      </c>
      <c r="C266" s="9">
        <v>43165</v>
      </c>
      <c r="D266" s="7"/>
      <c r="E266" s="7" t="s">
        <v>32</v>
      </c>
      <c r="F266" s="10">
        <f>1</f>
        <v>1</v>
      </c>
    </row>
    <row r="267" spans="1:6" x14ac:dyDescent="0.3">
      <c r="A267" s="7" t="s">
        <v>26</v>
      </c>
      <c r="B267" s="7" t="s">
        <v>64</v>
      </c>
      <c r="C267" s="9">
        <v>43165</v>
      </c>
      <c r="D267" s="7"/>
      <c r="E267" s="7" t="s">
        <v>32</v>
      </c>
      <c r="F267" s="10">
        <f>1</f>
        <v>1</v>
      </c>
    </row>
    <row r="268" spans="1:6" x14ac:dyDescent="0.3">
      <c r="A268" s="7" t="s">
        <v>26</v>
      </c>
      <c r="B268" s="7" t="s">
        <v>1</v>
      </c>
      <c r="C268" s="9">
        <v>43165</v>
      </c>
      <c r="D268" s="7"/>
      <c r="E268" s="7" t="s">
        <v>32</v>
      </c>
      <c r="F268" s="10">
        <f>1</f>
        <v>1</v>
      </c>
    </row>
    <row r="269" spans="1:6" x14ac:dyDescent="0.3">
      <c r="A269" s="7" t="s">
        <v>26</v>
      </c>
      <c r="B269" s="7" t="s">
        <v>64</v>
      </c>
      <c r="C269" s="9">
        <v>43165</v>
      </c>
      <c r="D269" s="7"/>
      <c r="E269" s="7" t="s">
        <v>32</v>
      </c>
      <c r="F269" s="10">
        <f>1</f>
        <v>1</v>
      </c>
    </row>
    <row r="270" spans="1:6" x14ac:dyDescent="0.3">
      <c r="A270" s="7" t="s">
        <v>26</v>
      </c>
      <c r="B270" s="7" t="s">
        <v>1</v>
      </c>
      <c r="C270" s="9">
        <v>43165</v>
      </c>
      <c r="D270" s="7"/>
      <c r="E270" s="7" t="s">
        <v>32</v>
      </c>
      <c r="F270" s="10">
        <f>1</f>
        <v>1</v>
      </c>
    </row>
    <row r="271" spans="1:6" x14ac:dyDescent="0.3">
      <c r="A271" s="7" t="s">
        <v>26</v>
      </c>
      <c r="B271" s="7" t="s">
        <v>64</v>
      </c>
      <c r="C271" s="9">
        <v>43165</v>
      </c>
      <c r="D271" s="7"/>
      <c r="E271" s="7" t="s">
        <v>32</v>
      </c>
      <c r="F271" s="10">
        <f>1</f>
        <v>1</v>
      </c>
    </row>
    <row r="272" spans="1:6" x14ac:dyDescent="0.3">
      <c r="A272" s="7" t="s">
        <v>26</v>
      </c>
      <c r="B272" s="7" t="s">
        <v>64</v>
      </c>
      <c r="C272" s="9">
        <v>43165</v>
      </c>
      <c r="D272" s="7"/>
      <c r="E272" s="7" t="s">
        <v>32</v>
      </c>
      <c r="F272" s="10">
        <f>1</f>
        <v>1</v>
      </c>
    </row>
    <row r="273" spans="1:6" x14ac:dyDescent="0.3">
      <c r="A273" s="7" t="s">
        <v>26</v>
      </c>
      <c r="B273" s="7" t="s">
        <v>64</v>
      </c>
      <c r="C273" s="9">
        <v>43165</v>
      </c>
      <c r="D273" s="7"/>
      <c r="E273" s="7" t="s">
        <v>32</v>
      </c>
      <c r="F273" s="10">
        <f>1</f>
        <v>1</v>
      </c>
    </row>
    <row r="274" spans="1:6" x14ac:dyDescent="0.3">
      <c r="A274" s="7" t="s">
        <v>26</v>
      </c>
      <c r="B274" s="7" t="s">
        <v>1</v>
      </c>
      <c r="C274" s="9">
        <v>43167</v>
      </c>
      <c r="D274" s="7"/>
      <c r="E274" s="7" t="s">
        <v>32</v>
      </c>
      <c r="F274" s="10">
        <f>1</f>
        <v>1</v>
      </c>
    </row>
    <row r="275" spans="1:6" x14ac:dyDescent="0.3">
      <c r="A275" s="7" t="s">
        <v>26</v>
      </c>
      <c r="B275" s="7" t="s">
        <v>128</v>
      </c>
      <c r="C275" s="9">
        <v>43172</v>
      </c>
      <c r="D275" s="7"/>
      <c r="E275" s="7" t="s">
        <v>32</v>
      </c>
      <c r="F275" s="10">
        <f>1</f>
        <v>1</v>
      </c>
    </row>
    <row r="276" spans="1:6" x14ac:dyDescent="0.3">
      <c r="A276" s="7" t="s">
        <v>26</v>
      </c>
      <c r="B276" s="7" t="s">
        <v>129</v>
      </c>
      <c r="C276" s="9">
        <v>43172</v>
      </c>
      <c r="D276" s="7"/>
      <c r="E276" s="7" t="s">
        <v>32</v>
      </c>
      <c r="F276" s="10">
        <f>1</f>
        <v>1</v>
      </c>
    </row>
    <row r="277" spans="1:6" x14ac:dyDescent="0.3">
      <c r="A277" s="7" t="s">
        <v>26</v>
      </c>
      <c r="B277" s="7" t="s">
        <v>128</v>
      </c>
      <c r="C277" s="9">
        <v>43172</v>
      </c>
      <c r="D277" s="7"/>
      <c r="E277" s="7" t="s">
        <v>32</v>
      </c>
      <c r="F277" s="10">
        <f>1</f>
        <v>1</v>
      </c>
    </row>
    <row r="278" spans="1:6" x14ac:dyDescent="0.3">
      <c r="A278" s="7" t="s">
        <v>26</v>
      </c>
      <c r="B278" s="7" t="s">
        <v>130</v>
      </c>
      <c r="C278" s="9">
        <v>43172</v>
      </c>
      <c r="D278" s="7"/>
      <c r="E278" s="7" t="s">
        <v>32</v>
      </c>
      <c r="F278" s="10">
        <f>1</f>
        <v>1</v>
      </c>
    </row>
    <row r="279" spans="1:6" x14ac:dyDescent="0.3">
      <c r="A279" s="7" t="s">
        <v>26</v>
      </c>
      <c r="B279" s="7" t="s">
        <v>129</v>
      </c>
      <c r="C279" s="9">
        <v>43172</v>
      </c>
      <c r="D279" s="7"/>
      <c r="E279" s="7" t="s">
        <v>32</v>
      </c>
      <c r="F279" s="10">
        <f>1</f>
        <v>1</v>
      </c>
    </row>
    <row r="280" spans="1:6" x14ac:dyDescent="0.3">
      <c r="A280" s="7" t="s">
        <v>26</v>
      </c>
      <c r="B280" s="7" t="s">
        <v>128</v>
      </c>
      <c r="C280" s="9">
        <v>43173</v>
      </c>
      <c r="D280" s="7"/>
      <c r="E280" s="7" t="s">
        <v>32</v>
      </c>
      <c r="F280" s="10">
        <f>1</f>
        <v>1</v>
      </c>
    </row>
    <row r="281" spans="1:6" x14ac:dyDescent="0.3">
      <c r="A281" s="7" t="s">
        <v>26</v>
      </c>
      <c r="B281" s="7" t="s">
        <v>131</v>
      </c>
      <c r="C281" s="9">
        <v>43173</v>
      </c>
      <c r="D281" s="7"/>
      <c r="E281" s="7" t="s">
        <v>32</v>
      </c>
      <c r="F281" s="10">
        <f>1</f>
        <v>1</v>
      </c>
    </row>
    <row r="282" spans="1:6" x14ac:dyDescent="0.3">
      <c r="A282" s="7" t="s">
        <v>26</v>
      </c>
      <c r="B282" s="7" t="s">
        <v>128</v>
      </c>
      <c r="C282" s="9">
        <v>43173</v>
      </c>
      <c r="D282" s="7"/>
      <c r="E282" s="7" t="s">
        <v>32</v>
      </c>
      <c r="F282" s="10">
        <f>1</f>
        <v>1</v>
      </c>
    </row>
    <row r="283" spans="1:6" x14ac:dyDescent="0.3">
      <c r="A283" s="7" t="s">
        <v>26</v>
      </c>
      <c r="B283" s="7" t="s">
        <v>129</v>
      </c>
      <c r="C283" s="9">
        <v>43173</v>
      </c>
      <c r="D283" s="7"/>
      <c r="E283" s="7" t="s">
        <v>32</v>
      </c>
      <c r="F283" s="10">
        <f>1</f>
        <v>1</v>
      </c>
    </row>
    <row r="284" spans="1:6" x14ac:dyDescent="0.3">
      <c r="A284" s="7" t="s">
        <v>26</v>
      </c>
      <c r="B284" s="7" t="s">
        <v>64</v>
      </c>
      <c r="C284" s="9">
        <v>43173</v>
      </c>
      <c r="D284" s="7"/>
      <c r="E284" s="7" t="s">
        <v>32</v>
      </c>
      <c r="F284" s="10">
        <f>1</f>
        <v>1</v>
      </c>
    </row>
    <row r="285" spans="1:6" x14ac:dyDescent="0.3">
      <c r="A285" s="7" t="s">
        <v>26</v>
      </c>
      <c r="B285" s="7" t="s">
        <v>64</v>
      </c>
      <c r="C285" s="9">
        <v>43173</v>
      </c>
      <c r="D285" s="7"/>
      <c r="E285" s="7" t="s">
        <v>32</v>
      </c>
      <c r="F285" s="10">
        <f>1</f>
        <v>1</v>
      </c>
    </row>
    <row r="286" spans="1:6" x14ac:dyDescent="0.3">
      <c r="A286" s="7" t="s">
        <v>26</v>
      </c>
      <c r="B286" s="7" t="s">
        <v>128</v>
      </c>
      <c r="C286" s="9">
        <v>43173</v>
      </c>
      <c r="D286" s="7"/>
      <c r="E286" s="7" t="s">
        <v>32</v>
      </c>
      <c r="F286" s="10">
        <f>1</f>
        <v>1</v>
      </c>
    </row>
    <row r="287" spans="1:6" x14ac:dyDescent="0.3">
      <c r="A287" s="7" t="s">
        <v>26</v>
      </c>
      <c r="B287" s="7" t="s">
        <v>130</v>
      </c>
      <c r="C287" s="9">
        <v>43173</v>
      </c>
      <c r="D287" s="7"/>
      <c r="E287" s="7" t="s">
        <v>32</v>
      </c>
      <c r="F287" s="10">
        <f>1</f>
        <v>1</v>
      </c>
    </row>
    <row r="288" spans="1:6" x14ac:dyDescent="0.3">
      <c r="A288" s="7" t="s">
        <v>26</v>
      </c>
      <c r="B288" s="7" t="s">
        <v>130</v>
      </c>
      <c r="C288" s="9">
        <v>43173</v>
      </c>
      <c r="D288" s="7"/>
      <c r="E288" s="7" t="s">
        <v>32</v>
      </c>
      <c r="F288" s="10">
        <f>1</f>
        <v>1</v>
      </c>
    </row>
    <row r="289" spans="1:6" x14ac:dyDescent="0.3">
      <c r="A289" s="7" t="s">
        <v>26</v>
      </c>
      <c r="B289" s="7" t="s">
        <v>128</v>
      </c>
      <c r="C289" s="9">
        <v>43173</v>
      </c>
      <c r="D289" s="7"/>
      <c r="E289" s="7" t="s">
        <v>32</v>
      </c>
      <c r="F289" s="10">
        <f>1</f>
        <v>1</v>
      </c>
    </row>
    <row r="290" spans="1:6" x14ac:dyDescent="0.3">
      <c r="A290" s="7" t="s">
        <v>26</v>
      </c>
      <c r="B290" s="7" t="s">
        <v>131</v>
      </c>
      <c r="C290" s="9">
        <v>43173</v>
      </c>
      <c r="D290" s="7"/>
      <c r="E290" s="7" t="s">
        <v>32</v>
      </c>
      <c r="F290" s="10">
        <f>1</f>
        <v>1</v>
      </c>
    </row>
    <row r="291" spans="1:6" x14ac:dyDescent="0.3">
      <c r="A291" s="7" t="s">
        <v>26</v>
      </c>
      <c r="B291" s="7" t="s">
        <v>128</v>
      </c>
      <c r="C291" s="9">
        <v>43173</v>
      </c>
      <c r="D291" s="7"/>
      <c r="E291" s="7" t="s">
        <v>32</v>
      </c>
      <c r="F291" s="10">
        <f>1</f>
        <v>1</v>
      </c>
    </row>
    <row r="292" spans="1:6" x14ac:dyDescent="0.3">
      <c r="A292" s="7" t="s">
        <v>26</v>
      </c>
      <c r="B292" s="7" t="s">
        <v>129</v>
      </c>
      <c r="C292" s="9">
        <v>43173</v>
      </c>
      <c r="D292" s="7"/>
      <c r="E292" s="7" t="s">
        <v>32</v>
      </c>
      <c r="F292" s="10">
        <f>1</f>
        <v>1</v>
      </c>
    </row>
    <row r="293" spans="1:6" x14ac:dyDescent="0.3">
      <c r="A293" s="7" t="s">
        <v>26</v>
      </c>
      <c r="B293" s="7" t="s">
        <v>1</v>
      </c>
      <c r="C293" s="9">
        <v>43173</v>
      </c>
      <c r="D293" s="7"/>
      <c r="E293" s="7" t="s">
        <v>32</v>
      </c>
      <c r="F293" s="10">
        <f>1</f>
        <v>1</v>
      </c>
    </row>
    <row r="294" spans="1:6" x14ac:dyDescent="0.3">
      <c r="A294" s="7" t="s">
        <v>26</v>
      </c>
      <c r="B294" s="7" t="s">
        <v>130</v>
      </c>
      <c r="C294" s="9">
        <v>43174</v>
      </c>
      <c r="D294" s="7"/>
      <c r="E294" s="7" t="s">
        <v>32</v>
      </c>
      <c r="F294" s="10">
        <f>1</f>
        <v>1</v>
      </c>
    </row>
    <row r="295" spans="1:6" x14ac:dyDescent="0.3">
      <c r="A295" s="7" t="s">
        <v>26</v>
      </c>
      <c r="B295" s="7" t="s">
        <v>130</v>
      </c>
      <c r="C295" s="9">
        <v>43174</v>
      </c>
      <c r="D295" s="7"/>
      <c r="E295" s="7" t="s">
        <v>32</v>
      </c>
      <c r="F295" s="10">
        <f>1</f>
        <v>1</v>
      </c>
    </row>
    <row r="296" spans="1:6" x14ac:dyDescent="0.3">
      <c r="A296" s="7" t="s">
        <v>26</v>
      </c>
      <c r="B296" s="7" t="s">
        <v>130</v>
      </c>
      <c r="C296" s="9">
        <v>43174</v>
      </c>
      <c r="D296" s="7"/>
      <c r="E296" s="7" t="s">
        <v>32</v>
      </c>
      <c r="F296" s="10">
        <f>1</f>
        <v>1</v>
      </c>
    </row>
    <row r="297" spans="1:6" x14ac:dyDescent="0.3">
      <c r="A297" s="7" t="s">
        <v>26</v>
      </c>
      <c r="B297" s="7" t="s">
        <v>130</v>
      </c>
      <c r="C297" s="9">
        <v>43174</v>
      </c>
      <c r="D297" s="7"/>
      <c r="E297" s="7" t="s">
        <v>32</v>
      </c>
      <c r="F297" s="10">
        <f>1</f>
        <v>1</v>
      </c>
    </row>
    <row r="298" spans="1:6" x14ac:dyDescent="0.3">
      <c r="A298" s="7" t="s">
        <v>26</v>
      </c>
      <c r="B298" s="7" t="s">
        <v>64</v>
      </c>
      <c r="C298" s="9">
        <v>43175</v>
      </c>
      <c r="D298" s="7"/>
      <c r="E298" s="7" t="s">
        <v>32</v>
      </c>
      <c r="F298" s="10">
        <f>1</f>
        <v>1</v>
      </c>
    </row>
    <row r="299" spans="1:6" x14ac:dyDescent="0.3">
      <c r="A299" s="7" t="s">
        <v>26</v>
      </c>
      <c r="B299" s="7" t="s">
        <v>64</v>
      </c>
      <c r="C299" s="9">
        <v>43175</v>
      </c>
      <c r="D299" s="7"/>
      <c r="E299" s="7" t="s">
        <v>32</v>
      </c>
      <c r="F299" s="10">
        <f>1</f>
        <v>1</v>
      </c>
    </row>
    <row r="300" spans="1:6" x14ac:dyDescent="0.3">
      <c r="A300" s="7" t="s">
        <v>26</v>
      </c>
      <c r="B300" s="7" t="s">
        <v>64</v>
      </c>
      <c r="C300" s="9">
        <v>43175</v>
      </c>
      <c r="D300" s="7"/>
      <c r="E300" s="7" t="s">
        <v>32</v>
      </c>
      <c r="F300" s="10">
        <f>1</f>
        <v>1</v>
      </c>
    </row>
    <row r="301" spans="1:6" x14ac:dyDescent="0.3">
      <c r="A301" s="7" t="s">
        <v>26</v>
      </c>
      <c r="B301" s="7" t="s">
        <v>132</v>
      </c>
      <c r="C301" s="9">
        <v>43175</v>
      </c>
      <c r="D301" s="7"/>
      <c r="E301" s="7" t="s">
        <v>32</v>
      </c>
      <c r="F301" s="10">
        <f>1</f>
        <v>1</v>
      </c>
    </row>
    <row r="302" spans="1:6" x14ac:dyDescent="0.3">
      <c r="A302" s="7" t="s">
        <v>26</v>
      </c>
      <c r="B302" s="7" t="s">
        <v>133</v>
      </c>
      <c r="C302" s="9">
        <v>43179</v>
      </c>
      <c r="D302" s="7"/>
      <c r="E302" s="7" t="s">
        <v>32</v>
      </c>
      <c r="F302" s="10">
        <f>1</f>
        <v>1</v>
      </c>
    </row>
    <row r="303" spans="1:6" x14ac:dyDescent="0.3">
      <c r="A303" s="7" t="s">
        <v>26</v>
      </c>
      <c r="B303" s="7" t="s">
        <v>64</v>
      </c>
      <c r="C303" s="9">
        <v>43179</v>
      </c>
      <c r="D303" s="7"/>
      <c r="E303" s="7" t="s">
        <v>32</v>
      </c>
      <c r="F303" s="10">
        <f>1</f>
        <v>1</v>
      </c>
    </row>
    <row r="304" spans="1:6" x14ac:dyDescent="0.3">
      <c r="A304" s="7" t="s">
        <v>26</v>
      </c>
      <c r="B304" s="7" t="s">
        <v>64</v>
      </c>
      <c r="C304" s="9">
        <v>43179</v>
      </c>
      <c r="D304" s="7"/>
      <c r="E304" s="7" t="s">
        <v>32</v>
      </c>
      <c r="F304" s="10">
        <f>1</f>
        <v>1</v>
      </c>
    </row>
    <row r="305" spans="1:6" x14ac:dyDescent="0.3">
      <c r="A305" s="7" t="s">
        <v>26</v>
      </c>
      <c r="B305" s="7" t="s">
        <v>133</v>
      </c>
      <c r="C305" s="9">
        <v>43179</v>
      </c>
      <c r="D305" s="7"/>
      <c r="E305" s="7" t="s">
        <v>32</v>
      </c>
      <c r="F305" s="10">
        <f>1</f>
        <v>1</v>
      </c>
    </row>
    <row r="306" spans="1:6" x14ac:dyDescent="0.3">
      <c r="A306" s="7" t="s">
        <v>26</v>
      </c>
      <c r="B306" s="7" t="s">
        <v>133</v>
      </c>
      <c r="C306" s="9">
        <v>43179</v>
      </c>
      <c r="D306" s="7"/>
      <c r="E306" s="7" t="s">
        <v>32</v>
      </c>
      <c r="F306" s="10">
        <f>1</f>
        <v>1</v>
      </c>
    </row>
    <row r="307" spans="1:6" x14ac:dyDescent="0.3">
      <c r="A307" s="7" t="s">
        <v>26</v>
      </c>
      <c r="B307" s="7" t="s">
        <v>133</v>
      </c>
      <c r="C307" s="9">
        <v>43179</v>
      </c>
      <c r="D307" s="7"/>
      <c r="E307" s="7" t="s">
        <v>32</v>
      </c>
      <c r="F307" s="10">
        <f>1</f>
        <v>1</v>
      </c>
    </row>
    <row r="308" spans="1:6" x14ac:dyDescent="0.3">
      <c r="A308" s="7" t="s">
        <v>26</v>
      </c>
      <c r="B308" s="7" t="s">
        <v>133</v>
      </c>
      <c r="C308" s="9">
        <v>43179</v>
      </c>
      <c r="D308" s="7"/>
      <c r="E308" s="7" t="s">
        <v>32</v>
      </c>
      <c r="F308" s="10">
        <f>1</f>
        <v>1</v>
      </c>
    </row>
    <row r="309" spans="1:6" x14ac:dyDescent="0.3">
      <c r="A309" s="7" t="s">
        <v>26</v>
      </c>
      <c r="B309" s="7" t="s">
        <v>133</v>
      </c>
      <c r="C309" s="9">
        <v>43179</v>
      </c>
      <c r="D309" s="7"/>
      <c r="E309" s="7" t="s">
        <v>32</v>
      </c>
      <c r="F309" s="10">
        <f>1</f>
        <v>1</v>
      </c>
    </row>
    <row r="310" spans="1:6" x14ac:dyDescent="0.3">
      <c r="A310" s="7" t="s">
        <v>26</v>
      </c>
      <c r="B310" s="7" t="s">
        <v>133</v>
      </c>
      <c r="C310" s="9">
        <v>43179</v>
      </c>
      <c r="D310" s="7"/>
      <c r="E310" s="7" t="s">
        <v>32</v>
      </c>
      <c r="F310" s="10">
        <f>1</f>
        <v>1</v>
      </c>
    </row>
    <row r="311" spans="1:6" x14ac:dyDescent="0.3">
      <c r="A311" s="7" t="s">
        <v>26</v>
      </c>
      <c r="B311" s="7" t="s">
        <v>64</v>
      </c>
      <c r="C311" s="9">
        <v>43180</v>
      </c>
      <c r="D311" s="7"/>
      <c r="E311" s="7" t="s">
        <v>32</v>
      </c>
      <c r="F311" s="10">
        <f>1</f>
        <v>1</v>
      </c>
    </row>
    <row r="312" spans="1:6" x14ac:dyDescent="0.3">
      <c r="A312" s="7" t="s">
        <v>26</v>
      </c>
      <c r="B312" s="7" t="s">
        <v>63</v>
      </c>
      <c r="C312" s="9">
        <v>43182</v>
      </c>
      <c r="D312" s="7"/>
      <c r="E312" s="7" t="s">
        <v>32</v>
      </c>
      <c r="F312" s="10">
        <f>1</f>
        <v>1</v>
      </c>
    </row>
    <row r="313" spans="1:6" x14ac:dyDescent="0.3">
      <c r="A313" s="7" t="s">
        <v>26</v>
      </c>
      <c r="B313" s="7" t="s">
        <v>64</v>
      </c>
      <c r="C313" s="9">
        <v>43186</v>
      </c>
      <c r="D313" s="7"/>
      <c r="E313" s="7" t="s">
        <v>32</v>
      </c>
      <c r="F313" s="10">
        <f>1</f>
        <v>1</v>
      </c>
    </row>
    <row r="314" spans="1:6" x14ac:dyDescent="0.3">
      <c r="A314" s="7" t="s">
        <v>26</v>
      </c>
      <c r="B314" s="7" t="s">
        <v>64</v>
      </c>
      <c r="C314" s="9">
        <v>43187</v>
      </c>
      <c r="D314" s="7"/>
      <c r="E314" s="7" t="s">
        <v>32</v>
      </c>
      <c r="F314" s="10">
        <f>1</f>
        <v>1</v>
      </c>
    </row>
    <row r="315" spans="1:6" x14ac:dyDescent="0.3">
      <c r="A315" s="7" t="s">
        <v>26</v>
      </c>
      <c r="B315" s="7" t="s">
        <v>134</v>
      </c>
      <c r="C315" s="9">
        <v>43194</v>
      </c>
      <c r="D315" s="7"/>
      <c r="E315" s="7" t="s">
        <v>32</v>
      </c>
      <c r="F315" s="10">
        <f>1</f>
        <v>1</v>
      </c>
    </row>
    <row r="316" spans="1:6" x14ac:dyDescent="0.3">
      <c r="A316" s="7" t="s">
        <v>26</v>
      </c>
      <c r="B316" s="7" t="s">
        <v>64</v>
      </c>
      <c r="C316" s="9">
        <v>43194</v>
      </c>
      <c r="D316" s="7"/>
      <c r="E316" s="7" t="s">
        <v>32</v>
      </c>
      <c r="F316" s="10">
        <f>1</f>
        <v>1</v>
      </c>
    </row>
    <row r="317" spans="1:6" x14ac:dyDescent="0.3">
      <c r="A317" s="7" t="s">
        <v>26</v>
      </c>
      <c r="B317" s="7" t="s">
        <v>64</v>
      </c>
      <c r="C317" s="9">
        <v>43195</v>
      </c>
      <c r="D317" s="7"/>
      <c r="E317" s="7" t="s">
        <v>32</v>
      </c>
      <c r="F317" s="10">
        <f>1</f>
        <v>1</v>
      </c>
    </row>
    <row r="318" spans="1:6" x14ac:dyDescent="0.3">
      <c r="A318" s="7" t="s">
        <v>26</v>
      </c>
      <c r="B318" s="7" t="s">
        <v>135</v>
      </c>
      <c r="C318" s="9">
        <v>43195</v>
      </c>
      <c r="D318" s="7"/>
      <c r="E318" s="7" t="s">
        <v>32</v>
      </c>
      <c r="F318" s="10">
        <f>1</f>
        <v>1</v>
      </c>
    </row>
    <row r="319" spans="1:6" x14ac:dyDescent="0.3">
      <c r="A319" s="7" t="s">
        <v>26</v>
      </c>
      <c r="B319" s="7" t="s">
        <v>64</v>
      </c>
      <c r="C319" s="9">
        <v>43195</v>
      </c>
      <c r="D319" s="7"/>
      <c r="E319" s="7" t="s">
        <v>32</v>
      </c>
      <c r="F319" s="10">
        <f>1</f>
        <v>1</v>
      </c>
    </row>
    <row r="320" spans="1:6" x14ac:dyDescent="0.3">
      <c r="A320" s="7" t="s">
        <v>26</v>
      </c>
      <c r="B320" s="7" t="s">
        <v>45</v>
      </c>
      <c r="C320" s="9">
        <v>43196</v>
      </c>
      <c r="D320" s="7"/>
      <c r="E320" s="7" t="s">
        <v>32</v>
      </c>
      <c r="F320" s="10">
        <f>1</f>
        <v>1</v>
      </c>
    </row>
    <row r="321" spans="1:6" x14ac:dyDescent="0.3">
      <c r="A321" s="7" t="s">
        <v>26</v>
      </c>
      <c r="B321" s="7" t="s">
        <v>136</v>
      </c>
      <c r="C321" s="9">
        <v>43196</v>
      </c>
      <c r="D321" s="7"/>
      <c r="E321" s="7" t="s">
        <v>32</v>
      </c>
      <c r="F321" s="10">
        <f>1</f>
        <v>1</v>
      </c>
    </row>
    <row r="322" spans="1:6" x14ac:dyDescent="0.3">
      <c r="A322" s="7" t="s">
        <v>26</v>
      </c>
      <c r="B322" s="7" t="s">
        <v>64</v>
      </c>
      <c r="C322" s="9">
        <v>43200</v>
      </c>
      <c r="D322" s="7"/>
      <c r="E322" s="7" t="s">
        <v>32</v>
      </c>
      <c r="F322" s="10">
        <f>1</f>
        <v>1</v>
      </c>
    </row>
    <row r="323" spans="1:6" x14ac:dyDescent="0.3">
      <c r="A323" s="7" t="s">
        <v>26</v>
      </c>
      <c r="B323" s="7" t="s">
        <v>64</v>
      </c>
      <c r="C323" s="9">
        <v>43200</v>
      </c>
      <c r="D323" s="7"/>
      <c r="E323" s="7" t="s">
        <v>32</v>
      </c>
      <c r="F323" s="10">
        <f>1</f>
        <v>1</v>
      </c>
    </row>
    <row r="324" spans="1:6" x14ac:dyDescent="0.3">
      <c r="A324" s="7" t="s">
        <v>26</v>
      </c>
      <c r="B324" s="7" t="s">
        <v>64</v>
      </c>
      <c r="C324" s="9">
        <v>43200</v>
      </c>
      <c r="D324" s="7"/>
      <c r="E324" s="7" t="s">
        <v>32</v>
      </c>
      <c r="F324" s="10">
        <f>1</f>
        <v>1</v>
      </c>
    </row>
    <row r="325" spans="1:6" x14ac:dyDescent="0.3">
      <c r="A325" s="7" t="s">
        <v>26</v>
      </c>
      <c r="B325" s="7" t="s">
        <v>64</v>
      </c>
      <c r="C325" s="9">
        <v>43201</v>
      </c>
      <c r="D325" s="7"/>
      <c r="E325" s="7" t="s">
        <v>32</v>
      </c>
      <c r="F325" s="10">
        <f>1</f>
        <v>1</v>
      </c>
    </row>
    <row r="326" spans="1:6" x14ac:dyDescent="0.3">
      <c r="A326" s="7" t="s">
        <v>26</v>
      </c>
      <c r="B326" s="7" t="s">
        <v>137</v>
      </c>
      <c r="C326" s="9">
        <v>43201</v>
      </c>
      <c r="D326" s="7"/>
      <c r="E326" s="7" t="s">
        <v>32</v>
      </c>
      <c r="F326" s="10">
        <f>1</f>
        <v>1</v>
      </c>
    </row>
    <row r="327" spans="1:6" x14ac:dyDescent="0.3">
      <c r="A327" s="7" t="s">
        <v>26</v>
      </c>
      <c r="B327" s="7" t="s">
        <v>1</v>
      </c>
      <c r="C327" s="9">
        <v>43216</v>
      </c>
      <c r="D327" s="7"/>
      <c r="E327" s="7" t="s">
        <v>32</v>
      </c>
      <c r="F327" s="10">
        <f>1</f>
        <v>1</v>
      </c>
    </row>
    <row r="328" spans="1:6" x14ac:dyDescent="0.3">
      <c r="A328" s="7" t="s">
        <v>26</v>
      </c>
      <c r="B328" s="7" t="s">
        <v>112</v>
      </c>
      <c r="C328" s="9">
        <v>43217</v>
      </c>
      <c r="D328" s="7"/>
      <c r="E328" s="7" t="s">
        <v>32</v>
      </c>
      <c r="F328" s="10">
        <f>1</f>
        <v>1</v>
      </c>
    </row>
    <row r="329" spans="1:6" x14ac:dyDescent="0.3">
      <c r="A329" s="7" t="s">
        <v>26</v>
      </c>
      <c r="B329" s="7" t="s">
        <v>63</v>
      </c>
      <c r="C329" s="9">
        <v>43217</v>
      </c>
      <c r="D329" s="7"/>
      <c r="E329" s="7" t="s">
        <v>32</v>
      </c>
      <c r="F329" s="10">
        <f>1</f>
        <v>1</v>
      </c>
    </row>
    <row r="330" spans="1:6" x14ac:dyDescent="0.3">
      <c r="A330" s="7" t="s">
        <v>26</v>
      </c>
      <c r="B330" s="7" t="s">
        <v>64</v>
      </c>
      <c r="C330" s="9">
        <v>43221</v>
      </c>
      <c r="D330" s="7"/>
      <c r="E330" s="7" t="s">
        <v>32</v>
      </c>
      <c r="F330" s="10">
        <f>1</f>
        <v>1</v>
      </c>
    </row>
    <row r="331" spans="1:6" x14ac:dyDescent="0.3">
      <c r="A331" s="7" t="s">
        <v>26</v>
      </c>
      <c r="B331" s="7" t="s">
        <v>64</v>
      </c>
      <c r="C331" s="9">
        <v>43222</v>
      </c>
      <c r="D331" s="7"/>
      <c r="E331" s="7" t="s">
        <v>32</v>
      </c>
      <c r="F331" s="10">
        <f>1</f>
        <v>1</v>
      </c>
    </row>
    <row r="332" spans="1:6" x14ac:dyDescent="0.3">
      <c r="A332" s="7" t="s">
        <v>26</v>
      </c>
      <c r="B332" s="7" t="s">
        <v>63</v>
      </c>
      <c r="C332" s="9">
        <v>43222</v>
      </c>
      <c r="D332" s="7"/>
      <c r="E332" s="7" t="s">
        <v>32</v>
      </c>
      <c r="F332" s="10">
        <f>1</f>
        <v>1</v>
      </c>
    </row>
    <row r="333" spans="1:6" x14ac:dyDescent="0.3">
      <c r="A333" s="7" t="s">
        <v>26</v>
      </c>
      <c r="B333" s="7" t="s">
        <v>138</v>
      </c>
      <c r="C333" s="9">
        <v>43222</v>
      </c>
      <c r="D333" s="7"/>
      <c r="E333" s="7" t="s">
        <v>32</v>
      </c>
      <c r="F333" s="10">
        <f>1</f>
        <v>1</v>
      </c>
    </row>
    <row r="334" spans="1:6" x14ac:dyDescent="0.3">
      <c r="A334" s="7" t="s">
        <v>26</v>
      </c>
      <c r="B334" s="7" t="s">
        <v>64</v>
      </c>
      <c r="C334" s="9">
        <v>43222</v>
      </c>
      <c r="D334" s="7"/>
      <c r="E334" s="7" t="s">
        <v>32</v>
      </c>
      <c r="F334" s="10">
        <f>1</f>
        <v>1</v>
      </c>
    </row>
    <row r="335" spans="1:6" x14ac:dyDescent="0.3">
      <c r="A335" s="7" t="s">
        <v>26</v>
      </c>
      <c r="B335" s="7" t="s">
        <v>112</v>
      </c>
      <c r="C335" s="9">
        <v>43223</v>
      </c>
      <c r="D335" s="7"/>
      <c r="E335" s="7" t="s">
        <v>32</v>
      </c>
      <c r="F335" s="10">
        <f>1</f>
        <v>1</v>
      </c>
    </row>
    <row r="336" spans="1:6" x14ac:dyDescent="0.3">
      <c r="A336" s="7" t="s">
        <v>26</v>
      </c>
      <c r="B336" s="7" t="s">
        <v>63</v>
      </c>
      <c r="C336" s="9">
        <v>43223</v>
      </c>
      <c r="D336" s="7"/>
      <c r="E336" s="7" t="s">
        <v>32</v>
      </c>
      <c r="F336" s="10">
        <f>1</f>
        <v>1</v>
      </c>
    </row>
    <row r="337" spans="1:6" x14ac:dyDescent="0.3">
      <c r="A337" s="7" t="s">
        <v>26</v>
      </c>
      <c r="B337" s="7" t="s">
        <v>64</v>
      </c>
      <c r="C337" s="9">
        <v>43223</v>
      </c>
      <c r="D337" s="7"/>
      <c r="E337" s="7" t="s">
        <v>32</v>
      </c>
      <c r="F337" s="10">
        <f>1</f>
        <v>1</v>
      </c>
    </row>
    <row r="338" spans="1:6" x14ac:dyDescent="0.3">
      <c r="A338" s="7" t="s">
        <v>26</v>
      </c>
      <c r="B338" s="7" t="s">
        <v>1</v>
      </c>
      <c r="C338" s="9">
        <v>43223</v>
      </c>
      <c r="D338" s="7"/>
      <c r="E338" s="7" t="s">
        <v>32</v>
      </c>
      <c r="F338" s="10">
        <f>1</f>
        <v>1</v>
      </c>
    </row>
    <row r="339" spans="1:6" x14ac:dyDescent="0.3">
      <c r="A339" s="7" t="s">
        <v>26</v>
      </c>
      <c r="B339" s="7" t="s">
        <v>139</v>
      </c>
      <c r="C339" s="9">
        <v>43224</v>
      </c>
      <c r="D339" s="7"/>
      <c r="E339" s="7" t="s">
        <v>32</v>
      </c>
      <c r="F339" s="10">
        <f>1</f>
        <v>1</v>
      </c>
    </row>
    <row r="340" spans="1:6" x14ac:dyDescent="0.3">
      <c r="A340" s="7" t="s">
        <v>26</v>
      </c>
      <c r="B340" s="7" t="s">
        <v>1</v>
      </c>
      <c r="C340" s="9">
        <v>43224</v>
      </c>
      <c r="D340" s="7"/>
      <c r="E340" s="7" t="s">
        <v>32</v>
      </c>
      <c r="F340" s="10">
        <f>1</f>
        <v>1</v>
      </c>
    </row>
    <row r="341" spans="1:6" x14ac:dyDescent="0.3">
      <c r="A341" s="7" t="s">
        <v>26</v>
      </c>
      <c r="B341" s="7" t="s">
        <v>64</v>
      </c>
      <c r="C341" s="9">
        <v>43224</v>
      </c>
      <c r="D341" s="7"/>
      <c r="E341" s="7" t="s">
        <v>32</v>
      </c>
      <c r="F341" s="10">
        <f>1</f>
        <v>1</v>
      </c>
    </row>
    <row r="342" spans="1:6" x14ac:dyDescent="0.3">
      <c r="A342" s="7" t="s">
        <v>26</v>
      </c>
      <c r="B342" s="7" t="s">
        <v>140</v>
      </c>
      <c r="C342" s="9">
        <v>43224</v>
      </c>
      <c r="D342" s="7"/>
      <c r="E342" s="7" t="s">
        <v>32</v>
      </c>
      <c r="F342" s="10">
        <f>1</f>
        <v>1</v>
      </c>
    </row>
    <row r="343" spans="1:6" x14ac:dyDescent="0.3">
      <c r="A343" s="7" t="s">
        <v>26</v>
      </c>
      <c r="B343" s="7" t="s">
        <v>141</v>
      </c>
      <c r="C343" s="9">
        <v>43224</v>
      </c>
      <c r="D343" s="7"/>
      <c r="E343" s="7" t="s">
        <v>32</v>
      </c>
      <c r="F343" s="10">
        <f>1</f>
        <v>1</v>
      </c>
    </row>
    <row r="344" spans="1:6" x14ac:dyDescent="0.3">
      <c r="A344" s="7" t="s">
        <v>26</v>
      </c>
      <c r="B344" s="7" t="s">
        <v>64</v>
      </c>
      <c r="C344" s="9">
        <v>43224</v>
      </c>
      <c r="D344" s="7"/>
      <c r="E344" s="7" t="s">
        <v>32</v>
      </c>
      <c r="F344" s="10">
        <f>1</f>
        <v>1</v>
      </c>
    </row>
    <row r="345" spans="1:6" x14ac:dyDescent="0.3">
      <c r="A345" s="7" t="s">
        <v>26</v>
      </c>
      <c r="B345" s="7" t="s">
        <v>142</v>
      </c>
      <c r="C345" s="9">
        <v>43229</v>
      </c>
      <c r="D345" s="7"/>
      <c r="E345" s="7" t="s">
        <v>32</v>
      </c>
      <c r="F345" s="10">
        <f>1</f>
        <v>1</v>
      </c>
    </row>
    <row r="346" spans="1:6" x14ac:dyDescent="0.3">
      <c r="A346" s="7" t="s">
        <v>26</v>
      </c>
      <c r="B346" s="7" t="s">
        <v>64</v>
      </c>
      <c r="C346" s="9">
        <v>43229</v>
      </c>
      <c r="D346" s="7"/>
      <c r="E346" s="7" t="s">
        <v>32</v>
      </c>
      <c r="F346" s="10">
        <f>1</f>
        <v>1</v>
      </c>
    </row>
    <row r="347" spans="1:6" x14ac:dyDescent="0.3">
      <c r="A347" s="7" t="s">
        <v>26</v>
      </c>
      <c r="B347" s="7" t="s">
        <v>142</v>
      </c>
      <c r="C347" s="9">
        <v>43229</v>
      </c>
      <c r="D347" s="7"/>
      <c r="E347" s="7" t="s">
        <v>32</v>
      </c>
      <c r="F347" s="10">
        <f>1</f>
        <v>1</v>
      </c>
    </row>
    <row r="348" spans="1:6" x14ac:dyDescent="0.3">
      <c r="A348" s="7" t="s">
        <v>26</v>
      </c>
      <c r="B348" s="7" t="s">
        <v>143</v>
      </c>
      <c r="C348" s="9">
        <v>43230</v>
      </c>
      <c r="D348" s="7"/>
      <c r="E348" s="7" t="s">
        <v>32</v>
      </c>
      <c r="F348" s="10">
        <f>1</f>
        <v>1</v>
      </c>
    </row>
    <row r="349" spans="1:6" x14ac:dyDescent="0.3">
      <c r="A349" s="7" t="s">
        <v>26</v>
      </c>
      <c r="B349" s="7" t="s">
        <v>64</v>
      </c>
      <c r="C349" s="9">
        <v>43230</v>
      </c>
      <c r="D349" s="7"/>
      <c r="E349" s="7" t="s">
        <v>32</v>
      </c>
      <c r="F349" s="10">
        <f>1</f>
        <v>1</v>
      </c>
    </row>
    <row r="350" spans="1:6" x14ac:dyDescent="0.3">
      <c r="A350" s="7" t="s">
        <v>26</v>
      </c>
      <c r="B350" s="7" t="s">
        <v>45</v>
      </c>
      <c r="C350" s="9">
        <v>43230</v>
      </c>
      <c r="D350" s="7"/>
      <c r="E350" s="7" t="s">
        <v>32</v>
      </c>
      <c r="F350" s="10">
        <f>1</f>
        <v>1</v>
      </c>
    </row>
    <row r="351" spans="1:6" x14ac:dyDescent="0.3">
      <c r="A351" s="7" t="s">
        <v>26</v>
      </c>
      <c r="B351" s="7" t="s">
        <v>136</v>
      </c>
      <c r="C351" s="9">
        <v>43230</v>
      </c>
      <c r="D351" s="7"/>
      <c r="E351" s="7" t="s">
        <v>32</v>
      </c>
      <c r="F351" s="10">
        <f>1</f>
        <v>1</v>
      </c>
    </row>
    <row r="352" spans="1:6" x14ac:dyDescent="0.3">
      <c r="A352" s="7" t="s">
        <v>26</v>
      </c>
      <c r="B352" s="7" t="s">
        <v>0</v>
      </c>
      <c r="C352" s="9">
        <v>43230</v>
      </c>
      <c r="D352" s="7"/>
      <c r="E352" s="7" t="s">
        <v>32</v>
      </c>
      <c r="F352" s="10">
        <f>1</f>
        <v>1</v>
      </c>
    </row>
    <row r="353" spans="1:6" x14ac:dyDescent="0.3">
      <c r="A353" s="7" t="s">
        <v>26</v>
      </c>
      <c r="B353" s="7" t="s">
        <v>45</v>
      </c>
      <c r="C353" s="9">
        <v>43230</v>
      </c>
      <c r="D353" s="7"/>
      <c r="E353" s="7" t="s">
        <v>32</v>
      </c>
      <c r="F353" s="10">
        <f>1</f>
        <v>1</v>
      </c>
    </row>
    <row r="354" spans="1:6" x14ac:dyDescent="0.3">
      <c r="A354" s="7" t="s">
        <v>26</v>
      </c>
      <c r="B354" s="7" t="s">
        <v>63</v>
      </c>
      <c r="C354" s="9">
        <v>43235</v>
      </c>
      <c r="D354" s="7"/>
      <c r="E354" s="7" t="s">
        <v>32</v>
      </c>
      <c r="F354" s="10">
        <f>1</f>
        <v>1</v>
      </c>
    </row>
    <row r="355" spans="1:6" x14ac:dyDescent="0.3">
      <c r="A355" s="7" t="s">
        <v>26</v>
      </c>
      <c r="B355" s="7" t="s">
        <v>63</v>
      </c>
      <c r="C355" s="9">
        <v>43235</v>
      </c>
      <c r="D355" s="7"/>
      <c r="E355" s="7" t="s">
        <v>32</v>
      </c>
      <c r="F355" s="10">
        <f>1</f>
        <v>1</v>
      </c>
    </row>
    <row r="356" spans="1:6" x14ac:dyDescent="0.3">
      <c r="A356" s="7" t="s">
        <v>26</v>
      </c>
      <c r="B356" s="7" t="s">
        <v>144</v>
      </c>
      <c r="C356" s="9">
        <v>43236</v>
      </c>
      <c r="D356" s="7"/>
      <c r="E356" s="7" t="s">
        <v>32</v>
      </c>
      <c r="F356" s="10">
        <f>1</f>
        <v>1</v>
      </c>
    </row>
    <row r="357" spans="1:6" x14ac:dyDescent="0.3">
      <c r="A357" s="7" t="s">
        <v>26</v>
      </c>
      <c r="B357" s="7" t="s">
        <v>64</v>
      </c>
      <c r="C357" s="9">
        <v>43236</v>
      </c>
      <c r="D357" s="7"/>
      <c r="E357" s="7" t="s">
        <v>32</v>
      </c>
      <c r="F357" s="10">
        <f>1</f>
        <v>1</v>
      </c>
    </row>
    <row r="358" spans="1:6" x14ac:dyDescent="0.3">
      <c r="A358" s="7" t="s">
        <v>26</v>
      </c>
      <c r="B358" s="7" t="s">
        <v>144</v>
      </c>
      <c r="C358" s="9">
        <v>43236</v>
      </c>
      <c r="D358" s="7"/>
      <c r="E358" s="7" t="s">
        <v>32</v>
      </c>
      <c r="F358" s="10">
        <f>1</f>
        <v>1</v>
      </c>
    </row>
    <row r="359" spans="1:6" x14ac:dyDescent="0.3">
      <c r="A359" s="7" t="s">
        <v>26</v>
      </c>
      <c r="B359" s="7" t="s">
        <v>64</v>
      </c>
      <c r="C359" s="9">
        <v>43236</v>
      </c>
      <c r="D359" s="7"/>
      <c r="E359" s="7" t="s">
        <v>32</v>
      </c>
      <c r="F359" s="10">
        <f>1</f>
        <v>1</v>
      </c>
    </row>
    <row r="360" spans="1:6" x14ac:dyDescent="0.3">
      <c r="A360" s="7" t="s">
        <v>26</v>
      </c>
      <c r="B360" s="7" t="s">
        <v>64</v>
      </c>
      <c r="C360" s="9">
        <v>43236</v>
      </c>
      <c r="D360" s="7"/>
      <c r="E360" s="7" t="s">
        <v>32</v>
      </c>
      <c r="F360" s="10">
        <f>1</f>
        <v>1</v>
      </c>
    </row>
    <row r="361" spans="1:6" x14ac:dyDescent="0.3">
      <c r="A361" s="7" t="s">
        <v>26</v>
      </c>
      <c r="B361" s="7" t="s">
        <v>64</v>
      </c>
      <c r="C361" s="9">
        <v>43236</v>
      </c>
      <c r="D361" s="7"/>
      <c r="E361" s="7" t="s">
        <v>32</v>
      </c>
      <c r="F361" s="10">
        <f>1</f>
        <v>1</v>
      </c>
    </row>
    <row r="362" spans="1:6" x14ac:dyDescent="0.3">
      <c r="A362" s="7" t="s">
        <v>26</v>
      </c>
      <c r="B362" s="7" t="s">
        <v>64</v>
      </c>
      <c r="C362" s="9">
        <v>43236</v>
      </c>
      <c r="D362" s="7"/>
      <c r="E362" s="7" t="s">
        <v>32</v>
      </c>
      <c r="F362" s="10">
        <f>1</f>
        <v>1</v>
      </c>
    </row>
    <row r="363" spans="1:6" x14ac:dyDescent="0.3">
      <c r="A363" s="7" t="s">
        <v>26</v>
      </c>
      <c r="B363" s="7" t="s">
        <v>1</v>
      </c>
      <c r="C363" s="9">
        <v>43236</v>
      </c>
      <c r="D363" s="7"/>
      <c r="E363" s="7" t="s">
        <v>32</v>
      </c>
      <c r="F363" s="10">
        <f>1</f>
        <v>1</v>
      </c>
    </row>
    <row r="364" spans="1:6" x14ac:dyDescent="0.3">
      <c r="A364" s="7" t="s">
        <v>26</v>
      </c>
      <c r="B364" s="7" t="s">
        <v>144</v>
      </c>
      <c r="C364" s="9">
        <v>43236</v>
      </c>
      <c r="D364" s="7"/>
      <c r="E364" s="7" t="s">
        <v>32</v>
      </c>
      <c r="F364" s="10">
        <f>1</f>
        <v>1</v>
      </c>
    </row>
    <row r="365" spans="1:6" x14ac:dyDescent="0.3">
      <c r="A365" s="7" t="s">
        <v>26</v>
      </c>
      <c r="B365" s="7" t="s">
        <v>64</v>
      </c>
      <c r="C365" s="9">
        <v>43236</v>
      </c>
      <c r="D365" s="7"/>
      <c r="E365" s="7" t="s">
        <v>32</v>
      </c>
      <c r="F365" s="10">
        <f>1</f>
        <v>1</v>
      </c>
    </row>
    <row r="366" spans="1:6" x14ac:dyDescent="0.3">
      <c r="A366" s="7" t="s">
        <v>26</v>
      </c>
      <c r="B366" s="7" t="s">
        <v>64</v>
      </c>
      <c r="C366" s="9">
        <v>43236</v>
      </c>
      <c r="D366" s="7"/>
      <c r="E366" s="7" t="s">
        <v>32</v>
      </c>
      <c r="F366" s="10">
        <f>1</f>
        <v>1</v>
      </c>
    </row>
    <row r="367" spans="1:6" x14ac:dyDescent="0.3">
      <c r="A367" s="7" t="s">
        <v>26</v>
      </c>
      <c r="B367" s="7" t="s">
        <v>1</v>
      </c>
      <c r="C367" s="9">
        <v>43236</v>
      </c>
      <c r="D367" s="7"/>
      <c r="E367" s="7" t="s">
        <v>32</v>
      </c>
      <c r="F367" s="10">
        <f>1</f>
        <v>1</v>
      </c>
    </row>
    <row r="368" spans="1:6" x14ac:dyDescent="0.3">
      <c r="A368" s="7" t="s">
        <v>26</v>
      </c>
      <c r="B368" s="7" t="s">
        <v>1</v>
      </c>
      <c r="C368" s="9">
        <v>43236</v>
      </c>
      <c r="D368" s="7"/>
      <c r="E368" s="7" t="s">
        <v>32</v>
      </c>
      <c r="F368" s="10">
        <f>1</f>
        <v>1</v>
      </c>
    </row>
    <row r="369" spans="1:6" x14ac:dyDescent="0.3">
      <c r="A369" s="7" t="s">
        <v>26</v>
      </c>
      <c r="B369" s="7" t="s">
        <v>1</v>
      </c>
      <c r="C369" s="9">
        <v>43236</v>
      </c>
      <c r="D369" s="7"/>
      <c r="E369" s="7" t="s">
        <v>32</v>
      </c>
      <c r="F369" s="10">
        <f>1</f>
        <v>1</v>
      </c>
    </row>
    <row r="370" spans="1:6" x14ac:dyDescent="0.3">
      <c r="A370" s="7" t="s">
        <v>26</v>
      </c>
      <c r="B370" s="7" t="s">
        <v>1</v>
      </c>
      <c r="C370" s="9">
        <v>43236</v>
      </c>
      <c r="D370" s="7"/>
      <c r="E370" s="7" t="s">
        <v>32</v>
      </c>
      <c r="F370" s="10">
        <f>1</f>
        <v>1</v>
      </c>
    </row>
    <row r="371" spans="1:6" x14ac:dyDescent="0.3">
      <c r="A371" s="7" t="s">
        <v>26</v>
      </c>
      <c r="B371" s="7" t="s">
        <v>1</v>
      </c>
      <c r="C371" s="9">
        <v>43236</v>
      </c>
      <c r="D371" s="7"/>
      <c r="E371" s="7" t="s">
        <v>32</v>
      </c>
      <c r="F371" s="10">
        <f>1</f>
        <v>1</v>
      </c>
    </row>
    <row r="372" spans="1:6" x14ac:dyDescent="0.3">
      <c r="A372" s="7" t="s">
        <v>26</v>
      </c>
      <c r="B372" s="7" t="s">
        <v>1</v>
      </c>
      <c r="C372" s="9">
        <v>43236</v>
      </c>
      <c r="D372" s="7"/>
      <c r="E372" s="7" t="s">
        <v>32</v>
      </c>
      <c r="F372" s="10">
        <f>1</f>
        <v>1</v>
      </c>
    </row>
    <row r="373" spans="1:6" x14ac:dyDescent="0.3">
      <c r="A373" s="7" t="s">
        <v>26</v>
      </c>
      <c r="B373" s="7" t="s">
        <v>64</v>
      </c>
      <c r="C373" s="9">
        <v>43236</v>
      </c>
      <c r="D373" s="7"/>
      <c r="E373" s="7" t="s">
        <v>32</v>
      </c>
      <c r="F373" s="10">
        <f>1</f>
        <v>1</v>
      </c>
    </row>
    <row r="374" spans="1:6" x14ac:dyDescent="0.3">
      <c r="A374" s="7" t="s">
        <v>26</v>
      </c>
      <c r="B374" s="7" t="s">
        <v>64</v>
      </c>
      <c r="C374" s="9">
        <v>43236</v>
      </c>
      <c r="D374" s="7"/>
      <c r="E374" s="7" t="s">
        <v>32</v>
      </c>
      <c r="F374" s="10">
        <f>1</f>
        <v>1</v>
      </c>
    </row>
    <row r="375" spans="1:6" x14ac:dyDescent="0.3">
      <c r="A375" s="7" t="s">
        <v>26</v>
      </c>
      <c r="B375" s="7" t="s">
        <v>45</v>
      </c>
      <c r="C375" s="9">
        <v>43236</v>
      </c>
      <c r="D375" s="7"/>
      <c r="E375" s="7" t="s">
        <v>32</v>
      </c>
      <c r="F375" s="10">
        <f>1</f>
        <v>1</v>
      </c>
    </row>
    <row r="376" spans="1:6" x14ac:dyDescent="0.3">
      <c r="A376" s="7" t="s">
        <v>26</v>
      </c>
      <c r="B376" s="7" t="s">
        <v>136</v>
      </c>
      <c r="C376" s="9">
        <v>43236</v>
      </c>
      <c r="D376" s="7"/>
      <c r="E376" s="7" t="s">
        <v>32</v>
      </c>
      <c r="F376" s="10">
        <f>1</f>
        <v>1</v>
      </c>
    </row>
    <row r="377" spans="1:6" x14ac:dyDescent="0.3">
      <c r="A377" s="7" t="s">
        <v>26</v>
      </c>
      <c r="B377" s="7" t="s">
        <v>64</v>
      </c>
      <c r="C377" s="9">
        <v>43237</v>
      </c>
      <c r="D377" s="7"/>
      <c r="E377" s="7" t="s">
        <v>32</v>
      </c>
      <c r="F377" s="10">
        <f>1</f>
        <v>1</v>
      </c>
    </row>
    <row r="378" spans="1:6" x14ac:dyDescent="0.3">
      <c r="A378" s="7" t="s">
        <v>26</v>
      </c>
      <c r="B378" s="7" t="s">
        <v>64</v>
      </c>
      <c r="C378" s="9">
        <v>43237</v>
      </c>
      <c r="D378" s="7"/>
      <c r="E378" s="7" t="s">
        <v>32</v>
      </c>
      <c r="F378" s="10">
        <f>1</f>
        <v>1</v>
      </c>
    </row>
    <row r="379" spans="1:6" x14ac:dyDescent="0.3">
      <c r="A379" s="7" t="s">
        <v>26</v>
      </c>
      <c r="B379" s="7" t="s">
        <v>145</v>
      </c>
      <c r="C379" s="9">
        <v>43238</v>
      </c>
      <c r="D379" s="7"/>
      <c r="E379" s="7" t="s">
        <v>32</v>
      </c>
      <c r="F379" s="10">
        <f>1</f>
        <v>1</v>
      </c>
    </row>
    <row r="380" spans="1:6" x14ac:dyDescent="0.3">
      <c r="A380" s="7" t="s">
        <v>26</v>
      </c>
      <c r="B380" s="7" t="s">
        <v>64</v>
      </c>
      <c r="C380" s="9">
        <v>43238</v>
      </c>
      <c r="D380" s="7"/>
      <c r="E380" s="7" t="s">
        <v>32</v>
      </c>
      <c r="F380" s="10">
        <f>1</f>
        <v>1</v>
      </c>
    </row>
    <row r="381" spans="1:6" x14ac:dyDescent="0.3">
      <c r="A381" s="7" t="s">
        <v>26</v>
      </c>
      <c r="B381" s="7" t="s">
        <v>64</v>
      </c>
      <c r="C381" s="9">
        <v>43238</v>
      </c>
      <c r="D381" s="7"/>
      <c r="E381" s="7" t="s">
        <v>32</v>
      </c>
      <c r="F381" s="10">
        <f>1</f>
        <v>1</v>
      </c>
    </row>
    <row r="382" spans="1:6" x14ac:dyDescent="0.3">
      <c r="A382" s="7" t="s">
        <v>26</v>
      </c>
      <c r="B382" s="7" t="s">
        <v>146</v>
      </c>
      <c r="C382" s="9">
        <v>43242</v>
      </c>
      <c r="D382" s="7"/>
      <c r="E382" s="7" t="s">
        <v>32</v>
      </c>
      <c r="F382" s="10">
        <f>1</f>
        <v>1</v>
      </c>
    </row>
    <row r="383" spans="1:6" x14ac:dyDescent="0.3">
      <c r="A383" s="7" t="s">
        <v>26</v>
      </c>
      <c r="B383" s="7" t="s">
        <v>147</v>
      </c>
      <c r="C383" s="9">
        <v>43242</v>
      </c>
      <c r="D383" s="7"/>
      <c r="E383" s="7" t="s">
        <v>32</v>
      </c>
      <c r="F383" s="10">
        <f>1</f>
        <v>1</v>
      </c>
    </row>
    <row r="384" spans="1:6" x14ac:dyDescent="0.3">
      <c r="A384" s="7" t="s">
        <v>26</v>
      </c>
      <c r="B384" s="7" t="s">
        <v>64</v>
      </c>
      <c r="C384" s="9">
        <v>43242</v>
      </c>
      <c r="D384" s="7"/>
      <c r="E384" s="7" t="s">
        <v>32</v>
      </c>
      <c r="F384" s="10">
        <f>1</f>
        <v>1</v>
      </c>
    </row>
    <row r="385" spans="1:6" x14ac:dyDescent="0.3">
      <c r="A385" s="7" t="s">
        <v>26</v>
      </c>
      <c r="B385" s="7" t="s">
        <v>146</v>
      </c>
      <c r="C385" s="9">
        <v>43242</v>
      </c>
      <c r="D385" s="7"/>
      <c r="E385" s="7" t="s">
        <v>32</v>
      </c>
      <c r="F385" s="10">
        <f>1</f>
        <v>1</v>
      </c>
    </row>
    <row r="386" spans="1:6" x14ac:dyDescent="0.3">
      <c r="A386" s="7" t="s">
        <v>26</v>
      </c>
      <c r="B386" s="7" t="s">
        <v>64</v>
      </c>
      <c r="C386" s="9">
        <v>43245</v>
      </c>
      <c r="D386" s="7"/>
      <c r="E386" s="7" t="s">
        <v>32</v>
      </c>
      <c r="F386" s="10">
        <f>1</f>
        <v>1</v>
      </c>
    </row>
    <row r="387" spans="1:6" x14ac:dyDescent="0.3">
      <c r="A387" s="7" t="s">
        <v>26</v>
      </c>
      <c r="B387" s="7" t="s">
        <v>64</v>
      </c>
      <c r="C387" s="9">
        <v>43249</v>
      </c>
      <c r="D387" s="7"/>
      <c r="E387" s="7" t="s">
        <v>32</v>
      </c>
      <c r="F387" s="10">
        <f>1</f>
        <v>1</v>
      </c>
    </row>
    <row r="388" spans="1:6" x14ac:dyDescent="0.3">
      <c r="A388" s="7" t="s">
        <v>26</v>
      </c>
      <c r="B388" s="7" t="s">
        <v>45</v>
      </c>
      <c r="C388" s="9">
        <v>43251</v>
      </c>
      <c r="D388" s="7"/>
      <c r="E388" s="7" t="s">
        <v>32</v>
      </c>
      <c r="F388" s="10">
        <f>1</f>
        <v>1</v>
      </c>
    </row>
    <row r="389" spans="1:6" x14ac:dyDescent="0.3">
      <c r="A389" s="7" t="s">
        <v>26</v>
      </c>
      <c r="B389" s="7" t="s">
        <v>136</v>
      </c>
      <c r="C389" s="9">
        <v>43251</v>
      </c>
      <c r="D389" s="7"/>
      <c r="E389" s="7" t="s">
        <v>32</v>
      </c>
      <c r="F389" s="10">
        <f>1</f>
        <v>1</v>
      </c>
    </row>
    <row r="390" spans="1:6" x14ac:dyDescent="0.3">
      <c r="A390" s="7" t="s">
        <v>26</v>
      </c>
      <c r="B390" s="7" t="s">
        <v>0</v>
      </c>
      <c r="C390" s="9">
        <v>43251</v>
      </c>
      <c r="D390" s="7"/>
      <c r="E390" s="7" t="s">
        <v>32</v>
      </c>
      <c r="F390" s="10">
        <f>1</f>
        <v>1</v>
      </c>
    </row>
    <row r="391" spans="1:6" x14ac:dyDescent="0.3">
      <c r="A391" s="7" t="s">
        <v>26</v>
      </c>
      <c r="B391" s="7" t="s">
        <v>64</v>
      </c>
      <c r="C391" s="9">
        <v>43251</v>
      </c>
      <c r="D391" s="7"/>
      <c r="E391" s="7" t="s">
        <v>32</v>
      </c>
      <c r="F391" s="10">
        <f>1</f>
        <v>1</v>
      </c>
    </row>
    <row r="392" spans="1:6" x14ac:dyDescent="0.3">
      <c r="A392" s="7" t="s">
        <v>26</v>
      </c>
      <c r="B392" s="7" t="s">
        <v>148</v>
      </c>
      <c r="C392" s="9">
        <v>43256</v>
      </c>
      <c r="D392" s="7"/>
      <c r="E392" s="7" t="s">
        <v>32</v>
      </c>
      <c r="F392" s="10">
        <f>1</f>
        <v>1</v>
      </c>
    </row>
    <row r="393" spans="1:6" x14ac:dyDescent="0.3">
      <c r="A393" s="7" t="s">
        <v>26</v>
      </c>
      <c r="B393" s="7" t="s">
        <v>64</v>
      </c>
      <c r="C393" s="9">
        <v>43256</v>
      </c>
      <c r="D393" s="7"/>
      <c r="E393" s="7" t="s">
        <v>32</v>
      </c>
      <c r="F393" s="10">
        <f>1</f>
        <v>1</v>
      </c>
    </row>
    <row r="394" spans="1:6" x14ac:dyDescent="0.3">
      <c r="A394" s="7" t="s">
        <v>26</v>
      </c>
      <c r="B394" s="7" t="s">
        <v>64</v>
      </c>
      <c r="C394" s="9">
        <v>43256</v>
      </c>
      <c r="D394" s="7"/>
      <c r="E394" s="7" t="s">
        <v>32</v>
      </c>
      <c r="F394" s="10">
        <f>1</f>
        <v>1</v>
      </c>
    </row>
    <row r="395" spans="1:6" x14ac:dyDescent="0.3">
      <c r="A395" s="7" t="s">
        <v>26</v>
      </c>
      <c r="B395" s="7" t="s">
        <v>64</v>
      </c>
      <c r="C395" s="9">
        <v>43256</v>
      </c>
      <c r="D395" s="7"/>
      <c r="E395" s="7" t="s">
        <v>32</v>
      </c>
      <c r="F395" s="10">
        <f>1</f>
        <v>1</v>
      </c>
    </row>
    <row r="396" spans="1:6" x14ac:dyDescent="0.3">
      <c r="A396" s="7" t="s">
        <v>26</v>
      </c>
      <c r="B396" s="7" t="s">
        <v>64</v>
      </c>
      <c r="C396" s="9">
        <v>43256</v>
      </c>
      <c r="D396" s="7"/>
      <c r="E396" s="7" t="s">
        <v>32</v>
      </c>
      <c r="F396" s="10">
        <f>1</f>
        <v>1</v>
      </c>
    </row>
    <row r="397" spans="1:6" x14ac:dyDescent="0.3">
      <c r="A397" s="7" t="s">
        <v>26</v>
      </c>
      <c r="B397" s="7" t="s">
        <v>64</v>
      </c>
      <c r="C397" s="9">
        <v>43256</v>
      </c>
      <c r="D397" s="7"/>
      <c r="E397" s="7" t="s">
        <v>32</v>
      </c>
      <c r="F397" s="10">
        <f>1</f>
        <v>1</v>
      </c>
    </row>
    <row r="398" spans="1:6" x14ac:dyDescent="0.3">
      <c r="A398" s="7" t="s">
        <v>26</v>
      </c>
      <c r="B398" s="7" t="s">
        <v>148</v>
      </c>
      <c r="C398" s="9">
        <v>43256</v>
      </c>
      <c r="D398" s="7"/>
      <c r="E398" s="7" t="s">
        <v>32</v>
      </c>
      <c r="F398" s="10">
        <f>1</f>
        <v>1</v>
      </c>
    </row>
    <row r="399" spans="1:6" x14ac:dyDescent="0.3">
      <c r="A399" s="7" t="s">
        <v>26</v>
      </c>
      <c r="B399" s="7" t="s">
        <v>64</v>
      </c>
      <c r="C399" s="9">
        <v>43256</v>
      </c>
      <c r="D399" s="7"/>
      <c r="E399" s="7" t="s">
        <v>32</v>
      </c>
      <c r="F399" s="10">
        <f>1</f>
        <v>1</v>
      </c>
    </row>
    <row r="400" spans="1:6" x14ac:dyDescent="0.3">
      <c r="A400" s="7" t="s">
        <v>26</v>
      </c>
      <c r="B400" s="7" t="s">
        <v>148</v>
      </c>
      <c r="C400" s="9">
        <v>43256</v>
      </c>
      <c r="D400" s="7"/>
      <c r="E400" s="7" t="s">
        <v>32</v>
      </c>
      <c r="F400" s="10">
        <f>1</f>
        <v>1</v>
      </c>
    </row>
    <row r="401" spans="1:6" x14ac:dyDescent="0.3">
      <c r="A401" s="7" t="s">
        <v>26</v>
      </c>
      <c r="B401" s="7" t="s">
        <v>149</v>
      </c>
      <c r="C401" s="9">
        <v>43257</v>
      </c>
      <c r="D401" s="7"/>
      <c r="E401" s="7" t="s">
        <v>32</v>
      </c>
      <c r="F401" s="10">
        <f>1</f>
        <v>1</v>
      </c>
    </row>
    <row r="402" spans="1:6" x14ac:dyDescent="0.3">
      <c r="A402" s="7" t="s">
        <v>26</v>
      </c>
      <c r="B402" s="7" t="s">
        <v>64</v>
      </c>
      <c r="C402" s="9">
        <v>43257</v>
      </c>
      <c r="D402" s="7"/>
      <c r="E402" s="7" t="s">
        <v>32</v>
      </c>
      <c r="F402" s="10">
        <f>1</f>
        <v>1</v>
      </c>
    </row>
    <row r="403" spans="1:6" x14ac:dyDescent="0.3">
      <c r="A403" s="7" t="s">
        <v>26</v>
      </c>
      <c r="B403" s="7" t="s">
        <v>149</v>
      </c>
      <c r="C403" s="9">
        <v>43257</v>
      </c>
      <c r="D403" s="7"/>
      <c r="E403" s="7" t="s">
        <v>32</v>
      </c>
      <c r="F403" s="10">
        <f>1</f>
        <v>1</v>
      </c>
    </row>
    <row r="404" spans="1:6" x14ac:dyDescent="0.3">
      <c r="A404" s="7" t="s">
        <v>26</v>
      </c>
      <c r="B404" s="7" t="s">
        <v>150</v>
      </c>
      <c r="C404" s="9">
        <v>43259</v>
      </c>
      <c r="D404" s="7"/>
      <c r="E404" s="7" t="s">
        <v>32</v>
      </c>
      <c r="F404" s="10">
        <f>1</f>
        <v>1</v>
      </c>
    </row>
    <row r="405" spans="1:6" x14ac:dyDescent="0.3">
      <c r="A405" s="7" t="s">
        <v>26</v>
      </c>
      <c r="B405" s="7" t="s">
        <v>64</v>
      </c>
      <c r="C405" s="9">
        <v>43259</v>
      </c>
      <c r="D405" s="7"/>
      <c r="E405" s="7" t="s">
        <v>32</v>
      </c>
      <c r="F405" s="10">
        <f>1</f>
        <v>1</v>
      </c>
    </row>
    <row r="406" spans="1:6" x14ac:dyDescent="0.3">
      <c r="A406" s="7" t="s">
        <v>26</v>
      </c>
      <c r="B406" s="7" t="s">
        <v>45</v>
      </c>
      <c r="C406" s="9">
        <v>43259</v>
      </c>
      <c r="D406" s="7"/>
      <c r="E406" s="7" t="s">
        <v>32</v>
      </c>
      <c r="F406" s="10">
        <f>1</f>
        <v>1</v>
      </c>
    </row>
    <row r="407" spans="1:6" x14ac:dyDescent="0.3">
      <c r="A407" s="7" t="s">
        <v>26</v>
      </c>
      <c r="B407" s="7" t="s">
        <v>136</v>
      </c>
      <c r="C407" s="9">
        <v>43259</v>
      </c>
      <c r="D407" s="7"/>
      <c r="E407" s="7" t="s">
        <v>32</v>
      </c>
      <c r="F407" s="10">
        <f>1</f>
        <v>1</v>
      </c>
    </row>
    <row r="408" spans="1:6" x14ac:dyDescent="0.3">
      <c r="A408" s="7" t="s">
        <v>26</v>
      </c>
      <c r="B408" s="7" t="s">
        <v>0</v>
      </c>
      <c r="C408" s="9">
        <v>43259</v>
      </c>
      <c r="D408" s="7"/>
      <c r="E408" s="7" t="s">
        <v>32</v>
      </c>
      <c r="F408" s="10">
        <f>1</f>
        <v>1</v>
      </c>
    </row>
    <row r="409" spans="1:6" x14ac:dyDescent="0.3">
      <c r="A409" s="7" t="s">
        <v>26</v>
      </c>
      <c r="B409" s="7" t="s">
        <v>64</v>
      </c>
      <c r="C409" s="9">
        <v>43259</v>
      </c>
      <c r="D409" s="7"/>
      <c r="E409" s="7" t="s">
        <v>32</v>
      </c>
      <c r="F409" s="10">
        <f>1</f>
        <v>1</v>
      </c>
    </row>
    <row r="410" spans="1:6" x14ac:dyDescent="0.3">
      <c r="A410" s="7" t="s">
        <v>26</v>
      </c>
      <c r="B410" s="7" t="s">
        <v>63</v>
      </c>
      <c r="C410" s="9">
        <v>43263</v>
      </c>
      <c r="D410" s="7"/>
      <c r="E410" s="7" t="s">
        <v>32</v>
      </c>
      <c r="F410" s="10">
        <f>1</f>
        <v>1</v>
      </c>
    </row>
    <row r="411" spans="1:6" x14ac:dyDescent="0.3">
      <c r="A411" s="7" t="s">
        <v>26</v>
      </c>
      <c r="B411" s="7" t="s">
        <v>151</v>
      </c>
      <c r="C411" s="9">
        <v>43265</v>
      </c>
      <c r="D411" s="7"/>
      <c r="E411" s="7" t="s">
        <v>32</v>
      </c>
      <c r="F411" s="10">
        <f>1</f>
        <v>1</v>
      </c>
    </row>
    <row r="412" spans="1:6" x14ac:dyDescent="0.3">
      <c r="A412" s="7" t="s">
        <v>26</v>
      </c>
      <c r="B412" s="7" t="s">
        <v>64</v>
      </c>
      <c r="C412" s="9">
        <v>43265</v>
      </c>
      <c r="D412" s="7"/>
      <c r="E412" s="7" t="s">
        <v>32</v>
      </c>
      <c r="F412" s="10">
        <f>1</f>
        <v>1</v>
      </c>
    </row>
    <row r="413" spans="1:6" x14ac:dyDescent="0.3">
      <c r="A413" s="7" t="s">
        <v>26</v>
      </c>
      <c r="B413" s="7" t="s">
        <v>45</v>
      </c>
      <c r="C413" s="9">
        <v>43266</v>
      </c>
      <c r="D413" s="7"/>
      <c r="E413" s="7" t="s">
        <v>32</v>
      </c>
      <c r="F413" s="10">
        <f>1</f>
        <v>1</v>
      </c>
    </row>
    <row r="414" spans="1:6" x14ac:dyDescent="0.3">
      <c r="A414" s="7" t="s">
        <v>26</v>
      </c>
      <c r="B414" s="7" t="s">
        <v>45</v>
      </c>
      <c r="C414" s="9">
        <v>43266</v>
      </c>
      <c r="D414" s="7"/>
      <c r="E414" s="7" t="s">
        <v>32</v>
      </c>
      <c r="F414" s="10">
        <f>1</f>
        <v>1</v>
      </c>
    </row>
    <row r="415" spans="1:6" x14ac:dyDescent="0.3">
      <c r="A415" s="7" t="s">
        <v>26</v>
      </c>
      <c r="B415" s="7" t="s">
        <v>136</v>
      </c>
      <c r="C415" s="9">
        <v>43266</v>
      </c>
      <c r="D415" s="7"/>
      <c r="E415" s="7" t="s">
        <v>32</v>
      </c>
      <c r="F415" s="10">
        <f>1</f>
        <v>1</v>
      </c>
    </row>
    <row r="416" spans="1:6" x14ac:dyDescent="0.3">
      <c r="A416" s="7" t="s">
        <v>26</v>
      </c>
      <c r="B416" s="7" t="s">
        <v>0</v>
      </c>
      <c r="C416" s="9">
        <v>43266</v>
      </c>
      <c r="D416" s="7"/>
      <c r="E416" s="7" t="s">
        <v>32</v>
      </c>
      <c r="F416" s="10">
        <f>1</f>
        <v>1</v>
      </c>
    </row>
    <row r="417" spans="1:6" x14ac:dyDescent="0.3">
      <c r="A417" s="7" t="s">
        <v>26</v>
      </c>
      <c r="B417" s="7" t="s">
        <v>152</v>
      </c>
      <c r="C417" s="9">
        <v>43270</v>
      </c>
      <c r="D417" s="7"/>
      <c r="E417" s="7" t="s">
        <v>32</v>
      </c>
      <c r="F417" s="10">
        <f>1</f>
        <v>1</v>
      </c>
    </row>
    <row r="418" spans="1:6" x14ac:dyDescent="0.3">
      <c r="A418" s="7" t="s">
        <v>26</v>
      </c>
      <c r="B418" s="7" t="s">
        <v>64</v>
      </c>
      <c r="C418" s="9">
        <v>43270</v>
      </c>
      <c r="D418" s="7"/>
      <c r="E418" s="7" t="s">
        <v>32</v>
      </c>
      <c r="F418" s="10">
        <f>1</f>
        <v>1</v>
      </c>
    </row>
    <row r="419" spans="1:6" x14ac:dyDescent="0.3">
      <c r="A419" s="7" t="s">
        <v>26</v>
      </c>
      <c r="B419" s="7" t="s">
        <v>152</v>
      </c>
      <c r="C419" s="9">
        <v>43270</v>
      </c>
      <c r="D419" s="7"/>
      <c r="E419" s="7" t="s">
        <v>32</v>
      </c>
      <c r="F419" s="10">
        <f>1</f>
        <v>1</v>
      </c>
    </row>
    <row r="420" spans="1:6" x14ac:dyDescent="0.3">
      <c r="A420" s="7" t="s">
        <v>26</v>
      </c>
      <c r="B420" s="7" t="s">
        <v>152</v>
      </c>
      <c r="C420" s="9">
        <v>43270</v>
      </c>
      <c r="D420" s="7"/>
      <c r="E420" s="7" t="s">
        <v>32</v>
      </c>
      <c r="F420" s="10">
        <f>1</f>
        <v>1</v>
      </c>
    </row>
    <row r="421" spans="1:6" x14ac:dyDescent="0.3">
      <c r="A421" s="7" t="s">
        <v>26</v>
      </c>
      <c r="B421" s="7" t="s">
        <v>64</v>
      </c>
      <c r="C421" s="9">
        <v>43270</v>
      </c>
      <c r="D421" s="7"/>
      <c r="E421" s="7" t="s">
        <v>32</v>
      </c>
      <c r="F421" s="10">
        <f>1</f>
        <v>1</v>
      </c>
    </row>
    <row r="422" spans="1:6" x14ac:dyDescent="0.3">
      <c r="A422" s="7" t="s">
        <v>26</v>
      </c>
      <c r="B422" s="7" t="s">
        <v>45</v>
      </c>
      <c r="C422" s="9">
        <v>43272</v>
      </c>
      <c r="D422" s="7"/>
      <c r="E422" s="7" t="s">
        <v>32</v>
      </c>
      <c r="F422" s="10">
        <f>1</f>
        <v>1</v>
      </c>
    </row>
    <row r="423" spans="1:6" x14ac:dyDescent="0.3">
      <c r="A423" s="7" t="s">
        <v>26</v>
      </c>
      <c r="B423" s="7" t="s">
        <v>136</v>
      </c>
      <c r="C423" s="9">
        <v>43272</v>
      </c>
      <c r="D423" s="7"/>
      <c r="E423" s="7" t="s">
        <v>32</v>
      </c>
      <c r="F423" s="10">
        <f>1</f>
        <v>1</v>
      </c>
    </row>
    <row r="424" spans="1:6" x14ac:dyDescent="0.3">
      <c r="A424" s="7" t="s">
        <v>26</v>
      </c>
      <c r="B424" s="7" t="s">
        <v>153</v>
      </c>
      <c r="C424" s="9">
        <v>43272</v>
      </c>
      <c r="D424" s="7"/>
      <c r="E424" s="7" t="s">
        <v>32</v>
      </c>
      <c r="F424" s="10">
        <f>1</f>
        <v>1</v>
      </c>
    </row>
    <row r="425" spans="1:6" x14ac:dyDescent="0.3">
      <c r="A425" s="7" t="s">
        <v>26</v>
      </c>
      <c r="B425" s="7" t="s">
        <v>64</v>
      </c>
      <c r="C425" s="9">
        <v>43272</v>
      </c>
      <c r="D425" s="7"/>
      <c r="E425" s="7" t="s">
        <v>32</v>
      </c>
      <c r="F425" s="10">
        <f>1</f>
        <v>1</v>
      </c>
    </row>
    <row r="426" spans="1:6" x14ac:dyDescent="0.3">
      <c r="A426" s="7" t="s">
        <v>26</v>
      </c>
      <c r="B426" s="7" t="s">
        <v>153</v>
      </c>
      <c r="C426" s="9">
        <v>43272</v>
      </c>
      <c r="D426" s="7"/>
      <c r="E426" s="7" t="s">
        <v>32</v>
      </c>
      <c r="F426" s="10">
        <f>1</f>
        <v>1</v>
      </c>
    </row>
    <row r="427" spans="1:6" x14ac:dyDescent="0.3">
      <c r="A427" s="7" t="s">
        <v>26</v>
      </c>
      <c r="B427" s="7" t="s">
        <v>110</v>
      </c>
      <c r="C427" s="9">
        <v>43273</v>
      </c>
      <c r="D427" s="7"/>
      <c r="E427" s="7" t="s">
        <v>32</v>
      </c>
      <c r="F427" s="10">
        <f>1</f>
        <v>1</v>
      </c>
    </row>
    <row r="428" spans="1:6" x14ac:dyDescent="0.3">
      <c r="A428" s="7" t="s">
        <v>26</v>
      </c>
      <c r="B428" s="7" t="s">
        <v>136</v>
      </c>
      <c r="C428" s="9">
        <v>43276</v>
      </c>
      <c r="D428" s="7"/>
      <c r="E428" s="7" t="s">
        <v>32</v>
      </c>
      <c r="F428" s="10">
        <f>1</f>
        <v>1</v>
      </c>
    </row>
    <row r="429" spans="1:6" x14ac:dyDescent="0.3">
      <c r="A429" s="7" t="s">
        <v>26</v>
      </c>
      <c r="B429" s="7" t="s">
        <v>45</v>
      </c>
      <c r="C429" s="9">
        <v>43276</v>
      </c>
      <c r="D429" s="7"/>
      <c r="E429" s="7" t="s">
        <v>32</v>
      </c>
      <c r="F429" s="10">
        <f>1</f>
        <v>1</v>
      </c>
    </row>
    <row r="430" spans="1:6" x14ac:dyDescent="0.3">
      <c r="A430" s="7" t="s">
        <v>26</v>
      </c>
      <c r="B430" s="7" t="s">
        <v>154</v>
      </c>
      <c r="C430" s="9">
        <v>43276</v>
      </c>
      <c r="D430" s="7"/>
      <c r="E430" s="7" t="s">
        <v>32</v>
      </c>
      <c r="F430" s="10">
        <f>1</f>
        <v>1</v>
      </c>
    </row>
    <row r="431" spans="1:6" x14ac:dyDescent="0.3">
      <c r="A431" s="7" t="s">
        <v>26</v>
      </c>
      <c r="B431" s="7" t="s">
        <v>64</v>
      </c>
      <c r="C431" s="9">
        <v>43276</v>
      </c>
      <c r="D431" s="7"/>
      <c r="E431" s="7" t="s">
        <v>32</v>
      </c>
      <c r="F431" s="10">
        <f>1</f>
        <v>1</v>
      </c>
    </row>
    <row r="432" spans="1:6" x14ac:dyDescent="0.3">
      <c r="A432" s="7"/>
      <c r="B432" s="7"/>
      <c r="C432" s="9"/>
      <c r="F432" s="10">
        <f>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Sales Manager Statistics</vt:lpstr>
      <vt:lpstr>Sales Rep Statistics</vt:lpstr>
      <vt:lpstr>Open Opportunities by Stage</vt:lpstr>
      <vt:lpstr>Stage Based Aggregation</vt:lpstr>
      <vt:lpstr>Opportunities</vt:lpstr>
      <vt:lpstr>Tasks</vt:lpstr>
      <vt:lpstr>Leads</vt:lpstr>
      <vt:lpstr>Manager Map</vt:lpstr>
      <vt:lpstr>Activity Details</vt:lpstr>
      <vt:lpstr>Leads By Owner</vt:lpstr>
      <vt:lpstr>Opps - By Owner, By Stage</vt:lpstr>
    </vt:vector>
  </TitlesOfParts>
  <Manager/>
  <Company>AppExtremes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Manning</dc:creator>
  <cp:keywords/>
  <dc:description/>
  <cp:lastModifiedBy>Kelly McCamley</cp:lastModifiedBy>
  <dcterms:created xsi:type="dcterms:W3CDTF">2012-04-05T20:33:47Z</dcterms:created>
  <dcterms:modified xsi:type="dcterms:W3CDTF">2021-06-09T20:35:10Z</dcterms:modified>
  <cp:category/>
  <cp:contentStatus/>
</cp:coreProperties>
</file>